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ämäTyökirja"/>
  <mc:AlternateContent xmlns:mc="http://schemas.openxmlformats.org/markup-compatibility/2006">
    <mc:Choice Requires="x15">
      <x15ac:absPath xmlns:x15ac="http://schemas.microsoft.com/office/spreadsheetml/2010/11/ac" url="C:\Temp\"/>
    </mc:Choice>
  </mc:AlternateContent>
  <xr:revisionPtr revIDLastSave="0" documentId="8_{8E5A37A0-EF5F-4296-B414-DAEA7D8B039F}" xr6:coauthVersionLast="47" xr6:coauthVersionMax="47" xr10:uidLastSave="{00000000-0000-0000-0000-000000000000}"/>
  <bookViews>
    <workbookView xWindow="-108" yWindow="-108" windowWidth="23256" windowHeight="12576" xr2:uid="{00000000-000D-0000-FFFF-FFFF00000000}"/>
  </bookViews>
  <sheets>
    <sheet name="Versionskontroll och innehåll" sheetId="24" r:id="rId1"/>
    <sheet name="Anvisning" sheetId="10" r:id="rId2"/>
    <sheet name="Efterkalkyl 2017" sheetId="14" r:id="rId3"/>
    <sheet name="Efterkalkyl 2018" sheetId="15" r:id="rId4"/>
    <sheet name="Efterkalkyl 2019" sheetId="16" r:id="rId5"/>
    <sheet name="Efterkalkyl 2020" sheetId="17" r:id="rId6"/>
    <sheet name="Efterkalkyl 2021" sheetId="18" r:id="rId7"/>
    <sheet name="Efterkalkyl 2022" sheetId="19" r:id="rId8"/>
    <sheet name="Efterkalkyl 2023" sheetId="20" r:id="rId9"/>
    <sheet name="Efterkalkyl 2024" sheetId="21" r:id="rId10"/>
    <sheet name="Efterkalkyl 2025" sheetId="22" r:id="rId11"/>
    <sheet name="Efterkalkyl 2026" sheetId="23" r:id="rId12"/>
  </sheets>
  <definedNames>
    <definedName name="_xlnm._FilterDatabase" localSheetId="1" hidden="1">Anvisning!$A$1:$B$121</definedName>
    <definedName name="_xlnm.Print_Area" localSheetId="1">Anvisning!$A$1:$B$124</definedName>
    <definedName name="_xlnm.Print_Area" localSheetId="2">'Efterkalkyl 2017'!$A$1:$I$221</definedName>
    <definedName name="_xlnm.Print_Area" localSheetId="3">'Efterkalkyl 2018'!$A$1:$I$221</definedName>
    <definedName name="_xlnm.Print_Area" localSheetId="4">'Efterkalkyl 2019'!$A$1:$I$221</definedName>
    <definedName name="_xlnm.Print_Area" localSheetId="5">'Efterkalkyl 2020'!$A$1:$I$221</definedName>
    <definedName name="_xlnm.Print_Area" localSheetId="6">'Efterkalkyl 2021'!$A$1:$I$221</definedName>
    <definedName name="_xlnm.Print_Area" localSheetId="7">'Efterkalkyl 2022'!$A$1:$I$221</definedName>
    <definedName name="_xlnm.Print_Area" localSheetId="8">'Efterkalkyl 2023'!$A$1:$I$221</definedName>
    <definedName name="_xlnm.Print_Area" localSheetId="9">'Efterkalkyl 2024'!$A$1:$I$221</definedName>
    <definedName name="_xlnm.Print_Area" localSheetId="10">'Efterkalkyl 2025'!$A$1:$I$221</definedName>
    <definedName name="_xlnm.Print_Area" localSheetId="11">'Efterkalkyl 2026'!$A$1:$I$221</definedName>
    <definedName name="_xlnm.Print_Titles" localSheetId="2">'Efterkalkyl 2017'!$A:$A,'Efterkalkyl 2017'!$3:$3</definedName>
    <definedName name="_xlnm.Print_Titles" localSheetId="3">'Efterkalkyl 2018'!$A:$A,'Efterkalkyl 2018'!$3:$3</definedName>
    <definedName name="_xlnm.Print_Titles" localSheetId="4">'Efterkalkyl 2019'!$A:$A,'Efterkalkyl 2019'!$3:$3</definedName>
    <definedName name="_xlnm.Print_Titles" localSheetId="5">'Efterkalkyl 2020'!$A:$A,'Efterkalkyl 2020'!$3:$3</definedName>
    <definedName name="_xlnm.Print_Titles" localSheetId="6">'Efterkalkyl 2021'!$A:$A,'Efterkalkyl 2021'!$3:$3</definedName>
    <definedName name="_xlnm.Print_Titles" localSheetId="7">'Efterkalkyl 2022'!$A:$A,'Efterkalkyl 2022'!$3:$3</definedName>
    <definedName name="_xlnm.Print_Titles" localSheetId="8">'Efterkalkyl 2023'!$A:$A,'Efterkalkyl 2023'!$3:$3</definedName>
    <definedName name="_xlnm.Print_Titles" localSheetId="9">'Efterkalkyl 2024'!$A:$A,'Efterkalkyl 2024'!$3:$3</definedName>
    <definedName name="_xlnm.Print_Titles" localSheetId="10">'Efterkalkyl 2025'!$A:$A,'Efterkalkyl 2025'!$3:$3</definedName>
    <definedName name="_xlnm.Print_Titles" localSheetId="11">'Efterkalkyl 2026'!$A:$A,'Efterkalkyl 2026'!$3:$3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9" i="23" l="1"/>
  <c r="F179" i="23"/>
  <c r="D179" i="23"/>
  <c r="B179" i="23"/>
  <c r="H179" i="22"/>
  <c r="F179" i="22"/>
  <c r="D179" i="22"/>
  <c r="B179" i="22"/>
  <c r="H179" i="21"/>
  <c r="F179" i="21"/>
  <c r="D179" i="21"/>
  <c r="B179" i="21"/>
  <c r="H179" i="20"/>
  <c r="F179" i="20"/>
  <c r="D179" i="20"/>
  <c r="B179" i="20"/>
  <c r="H179" i="19"/>
  <c r="F179" i="19"/>
  <c r="D179" i="19"/>
  <c r="B179" i="19"/>
  <c r="H179" i="18"/>
  <c r="F179" i="18"/>
  <c r="D179" i="18"/>
  <c r="B179" i="18"/>
  <c r="H179" i="17"/>
  <c r="F179" i="17"/>
  <c r="D179" i="17"/>
  <c r="B179" i="17"/>
  <c r="H179" i="16"/>
  <c r="F179" i="16"/>
  <c r="D179" i="16"/>
  <c r="B179" i="16"/>
  <c r="H179" i="15"/>
  <c r="F179" i="15"/>
  <c r="D179" i="15"/>
  <c r="B179" i="15"/>
  <c r="H167" i="23"/>
  <c r="F167" i="23"/>
  <c r="D167" i="23"/>
  <c r="B167" i="23"/>
  <c r="H167" i="22"/>
  <c r="F167" i="22"/>
  <c r="D167" i="22"/>
  <c r="B167" i="22"/>
  <c r="H167" i="21"/>
  <c r="F167" i="21"/>
  <c r="D167" i="21"/>
  <c r="B167" i="21"/>
  <c r="H167" i="20"/>
  <c r="F167" i="20"/>
  <c r="D167" i="20"/>
  <c r="B167" i="20"/>
  <c r="H167" i="19"/>
  <c r="F167" i="19"/>
  <c r="D167" i="19"/>
  <c r="B167" i="19"/>
  <c r="H167" i="18"/>
  <c r="F167" i="18"/>
  <c r="D167" i="18"/>
  <c r="B167" i="18"/>
  <c r="H167" i="17"/>
  <c r="F167" i="17"/>
  <c r="D167" i="17"/>
  <c r="B167" i="17"/>
  <c r="H167" i="16"/>
  <c r="F167" i="16"/>
  <c r="D167" i="16"/>
  <c r="B167" i="16"/>
  <c r="H167" i="15"/>
  <c r="F167" i="15"/>
  <c r="D167" i="15"/>
  <c r="B167" i="15"/>
  <c r="H179" i="14"/>
  <c r="F179" i="14"/>
  <c r="D179" i="14"/>
  <c r="H167" i="14"/>
  <c r="F167" i="14"/>
  <c r="D167" i="14"/>
  <c r="B179" i="14"/>
  <c r="B167" i="14"/>
  <c r="H208" i="23"/>
  <c r="F208" i="23"/>
  <c r="D208" i="23"/>
  <c r="B208" i="23"/>
  <c r="H199" i="23"/>
  <c r="F199" i="23"/>
  <c r="D199" i="23"/>
  <c r="B199" i="23"/>
  <c r="H189" i="23"/>
  <c r="F189" i="23"/>
  <c r="F190" i="23" s="1"/>
  <c r="F191" i="23" s="1"/>
  <c r="F196" i="23" s="1"/>
  <c r="D189" i="23"/>
  <c r="D190" i="23" s="1"/>
  <c r="D191" i="23" s="1"/>
  <c r="B189" i="23"/>
  <c r="B190" i="23" s="1"/>
  <c r="B191" i="23" s="1"/>
  <c r="H188" i="23"/>
  <c r="F188" i="23"/>
  <c r="D188" i="23"/>
  <c r="B188" i="23"/>
  <c r="H177" i="23"/>
  <c r="F177" i="23"/>
  <c r="D177" i="23"/>
  <c r="B177" i="23"/>
  <c r="B156" i="23"/>
  <c r="B155" i="23"/>
  <c r="B154" i="23"/>
  <c r="H137" i="23"/>
  <c r="F137" i="23"/>
  <c r="D137" i="23"/>
  <c r="B137" i="23"/>
  <c r="H131" i="23"/>
  <c r="F131" i="23"/>
  <c r="D131" i="23"/>
  <c r="B131" i="23"/>
  <c r="H121" i="23"/>
  <c r="F121" i="23"/>
  <c r="D121" i="23"/>
  <c r="D122" i="23" s="1"/>
  <c r="D144" i="23" s="1"/>
  <c r="B121" i="23"/>
  <c r="B122" i="23" s="1"/>
  <c r="B144" i="23" s="1"/>
  <c r="H96" i="23"/>
  <c r="H103" i="23" s="1"/>
  <c r="H109" i="23" s="1"/>
  <c r="F96" i="23"/>
  <c r="D96" i="23"/>
  <c r="H93" i="23"/>
  <c r="F93" i="23"/>
  <c r="D93" i="23"/>
  <c r="B93" i="23"/>
  <c r="H78" i="23"/>
  <c r="F78" i="23"/>
  <c r="D78" i="23"/>
  <c r="E78" i="23" s="1"/>
  <c r="B78" i="23"/>
  <c r="C78" i="23" s="1"/>
  <c r="H61" i="23"/>
  <c r="I61" i="23" s="1"/>
  <c r="F61" i="23"/>
  <c r="D61" i="23"/>
  <c r="B61" i="23"/>
  <c r="H3" i="23"/>
  <c r="F3" i="23"/>
  <c r="D3" i="23"/>
  <c r="B3" i="23"/>
  <c r="F209" i="23"/>
  <c r="F211" i="23" s="1"/>
  <c r="D209" i="23"/>
  <c r="D211" i="23" s="1"/>
  <c r="B209" i="23"/>
  <c r="B211" i="23" s="1"/>
  <c r="H209" i="23"/>
  <c r="H211" i="23" s="1"/>
  <c r="H204" i="23"/>
  <c r="F204" i="23"/>
  <c r="D204" i="23"/>
  <c r="B204" i="23"/>
  <c r="H201" i="23"/>
  <c r="F201" i="23"/>
  <c r="D201" i="23"/>
  <c r="B201" i="23"/>
  <c r="H200" i="23"/>
  <c r="H205" i="23" s="1"/>
  <c r="F200" i="23"/>
  <c r="F205" i="23" s="1"/>
  <c r="D200" i="23"/>
  <c r="D205" i="23" s="1"/>
  <c r="B200" i="23"/>
  <c r="B205" i="23" s="1"/>
  <c r="C205" i="23" s="1"/>
  <c r="H194" i="23"/>
  <c r="F194" i="23"/>
  <c r="D194" i="23"/>
  <c r="B194" i="23"/>
  <c r="H193" i="23"/>
  <c r="F193" i="23"/>
  <c r="D193" i="23"/>
  <c r="B193" i="23"/>
  <c r="H192" i="23"/>
  <c r="H195" i="23" s="1"/>
  <c r="F192" i="23"/>
  <c r="F195" i="23" s="1"/>
  <c r="D192" i="23"/>
  <c r="D195" i="23" s="1"/>
  <c r="B192" i="23"/>
  <c r="B195" i="23" s="1"/>
  <c r="H190" i="23"/>
  <c r="H191" i="23" s="1"/>
  <c r="H196" i="23" s="1"/>
  <c r="H187" i="23"/>
  <c r="F187" i="23"/>
  <c r="D187" i="23"/>
  <c r="B187" i="23"/>
  <c r="H181" i="23"/>
  <c r="F181" i="23"/>
  <c r="D181" i="23"/>
  <c r="B181" i="23"/>
  <c r="H180" i="23"/>
  <c r="F180" i="23"/>
  <c r="D180" i="23"/>
  <c r="B180" i="23"/>
  <c r="H182" i="23"/>
  <c r="F182" i="23"/>
  <c r="D182" i="23"/>
  <c r="B182" i="23"/>
  <c r="H176" i="23"/>
  <c r="H178" i="23" s="1"/>
  <c r="F176" i="23"/>
  <c r="F178" i="23" s="1"/>
  <c r="D176" i="23"/>
  <c r="D178" i="23" s="1"/>
  <c r="B176" i="23"/>
  <c r="B178" i="23" s="1"/>
  <c r="H175" i="23"/>
  <c r="F175" i="23"/>
  <c r="D175" i="23"/>
  <c r="B175" i="23"/>
  <c r="H170" i="23"/>
  <c r="F170" i="23"/>
  <c r="D170" i="23"/>
  <c r="B170" i="23"/>
  <c r="H169" i="23"/>
  <c r="F169" i="23"/>
  <c r="D169" i="23"/>
  <c r="B169" i="23"/>
  <c r="H168" i="23"/>
  <c r="F168" i="23"/>
  <c r="D168" i="23"/>
  <c r="B168" i="23"/>
  <c r="F166" i="23"/>
  <c r="D166" i="23"/>
  <c r="D171" i="23" s="1"/>
  <c r="D172" i="23" s="1"/>
  <c r="B166" i="23"/>
  <c r="B171" i="23" s="1"/>
  <c r="B172" i="23" s="1"/>
  <c r="C172" i="23" s="1"/>
  <c r="H165" i="23"/>
  <c r="F165" i="23"/>
  <c r="D165" i="23"/>
  <c r="B165" i="23"/>
  <c r="B157" i="23"/>
  <c r="B214" i="23" s="1"/>
  <c r="B152" i="23"/>
  <c r="D138" i="23"/>
  <c r="D146" i="23" s="1"/>
  <c r="B138" i="23"/>
  <c r="B146" i="23" s="1"/>
  <c r="H136" i="23"/>
  <c r="F136" i="23"/>
  <c r="F138" i="23" s="1"/>
  <c r="F146" i="23" s="1"/>
  <c r="D136" i="23"/>
  <c r="B136" i="23"/>
  <c r="D132" i="23"/>
  <c r="D145" i="23" s="1"/>
  <c r="B132" i="23"/>
  <c r="B145" i="23" s="1"/>
  <c r="H130" i="23"/>
  <c r="H132" i="23" s="1"/>
  <c r="H145" i="23" s="1"/>
  <c r="F130" i="23"/>
  <c r="F132" i="23" s="1"/>
  <c r="F145" i="23" s="1"/>
  <c r="D130" i="23"/>
  <c r="B130" i="23"/>
  <c r="H120" i="23"/>
  <c r="F120" i="23"/>
  <c r="D120" i="23"/>
  <c r="B120" i="23"/>
  <c r="D103" i="23"/>
  <c r="D109" i="23" s="1"/>
  <c r="F103" i="23"/>
  <c r="F109" i="23" s="1"/>
  <c r="I93" i="23"/>
  <c r="G93" i="23"/>
  <c r="E93" i="23"/>
  <c r="C93" i="23"/>
  <c r="H91" i="23"/>
  <c r="I91" i="23" s="1"/>
  <c r="F91" i="23"/>
  <c r="G91" i="23" s="1"/>
  <c r="E91" i="23"/>
  <c r="D91" i="23"/>
  <c r="B91" i="23"/>
  <c r="C91" i="23" s="1"/>
  <c r="I90" i="23"/>
  <c r="G90" i="23"/>
  <c r="E90" i="23"/>
  <c r="C90" i="23"/>
  <c r="I89" i="23"/>
  <c r="G89" i="23"/>
  <c r="E89" i="23"/>
  <c r="C89" i="23"/>
  <c r="I88" i="23"/>
  <c r="G88" i="23"/>
  <c r="E88" i="23"/>
  <c r="C88" i="23"/>
  <c r="I87" i="23"/>
  <c r="G87" i="23"/>
  <c r="E87" i="23"/>
  <c r="C87" i="23"/>
  <c r="I86" i="23"/>
  <c r="G86" i="23"/>
  <c r="E86" i="23"/>
  <c r="C86" i="23"/>
  <c r="I84" i="23"/>
  <c r="H84" i="23"/>
  <c r="H92" i="23" s="1"/>
  <c r="F84" i="23"/>
  <c r="F92" i="23" s="1"/>
  <c r="E84" i="23"/>
  <c r="D84" i="23"/>
  <c r="D92" i="23" s="1"/>
  <c r="C84" i="23"/>
  <c r="B84" i="23"/>
  <c r="B92" i="23" s="1"/>
  <c r="I83" i="23"/>
  <c r="G83" i="23"/>
  <c r="E83" i="23"/>
  <c r="C83" i="23"/>
  <c r="I82" i="23"/>
  <c r="G82" i="23"/>
  <c r="E82" i="23"/>
  <c r="C82" i="23"/>
  <c r="I78" i="23"/>
  <c r="G78" i="23"/>
  <c r="I76" i="23"/>
  <c r="H76" i="23"/>
  <c r="G76" i="23"/>
  <c r="F76" i="23"/>
  <c r="E76" i="23"/>
  <c r="D76" i="23"/>
  <c r="C76" i="23"/>
  <c r="B76" i="23"/>
  <c r="I75" i="23"/>
  <c r="G75" i="23"/>
  <c r="E75" i="23"/>
  <c r="C75" i="23"/>
  <c r="I74" i="23"/>
  <c r="G74" i="23"/>
  <c r="E74" i="23"/>
  <c r="C74" i="23"/>
  <c r="I73" i="23"/>
  <c r="G73" i="23"/>
  <c r="E73" i="23"/>
  <c r="C73" i="23"/>
  <c r="I72" i="23"/>
  <c r="G72" i="23"/>
  <c r="E72" i="23"/>
  <c r="C72" i="23"/>
  <c r="I71" i="23"/>
  <c r="G71" i="23"/>
  <c r="E71" i="23"/>
  <c r="C71" i="23"/>
  <c r="I70" i="23"/>
  <c r="G70" i="23"/>
  <c r="E70" i="23"/>
  <c r="C70" i="23"/>
  <c r="I69" i="23"/>
  <c r="G69" i="23"/>
  <c r="E69" i="23"/>
  <c r="C69" i="23"/>
  <c r="I68" i="23"/>
  <c r="G68" i="23"/>
  <c r="E68" i="23"/>
  <c r="C68" i="23"/>
  <c r="I66" i="23"/>
  <c r="H66" i="23"/>
  <c r="H77" i="23" s="1"/>
  <c r="G66" i="23"/>
  <c r="F66" i="23"/>
  <c r="F77" i="23" s="1"/>
  <c r="E66" i="23"/>
  <c r="D66" i="23"/>
  <c r="D77" i="23" s="1"/>
  <c r="B66" i="23"/>
  <c r="C66" i="23" s="1"/>
  <c r="I65" i="23"/>
  <c r="G65" i="23"/>
  <c r="E65" i="23"/>
  <c r="C65" i="23"/>
  <c r="I64" i="23"/>
  <c r="G64" i="23"/>
  <c r="E64" i="23"/>
  <c r="C64" i="23"/>
  <c r="G61" i="23"/>
  <c r="E61" i="23"/>
  <c r="I59" i="23"/>
  <c r="H59" i="23"/>
  <c r="F59" i="23"/>
  <c r="G59" i="23" s="1"/>
  <c r="E59" i="23"/>
  <c r="D59" i="23"/>
  <c r="C59" i="23"/>
  <c r="B59" i="23"/>
  <c r="I58" i="23"/>
  <c r="G58" i="23"/>
  <c r="E58" i="23"/>
  <c r="C58" i="23"/>
  <c r="I57" i="23"/>
  <c r="G57" i="23"/>
  <c r="E57" i="23"/>
  <c r="C57" i="23"/>
  <c r="I56" i="23"/>
  <c r="G56" i="23"/>
  <c r="E56" i="23"/>
  <c r="C56" i="23"/>
  <c r="I55" i="23"/>
  <c r="G55" i="23"/>
  <c r="E55" i="23"/>
  <c r="C55" i="23"/>
  <c r="I54" i="23"/>
  <c r="G54" i="23"/>
  <c r="E54" i="23"/>
  <c r="C54" i="23"/>
  <c r="I53" i="23"/>
  <c r="G53" i="23"/>
  <c r="E53" i="23"/>
  <c r="C53" i="23"/>
  <c r="I52" i="23"/>
  <c r="G52" i="23"/>
  <c r="E52" i="23"/>
  <c r="C52" i="23"/>
  <c r="I51" i="23"/>
  <c r="G51" i="23"/>
  <c r="E51" i="23"/>
  <c r="C51" i="23"/>
  <c r="I49" i="23"/>
  <c r="H49" i="23"/>
  <c r="G49" i="23"/>
  <c r="F49" i="23"/>
  <c r="E49" i="23"/>
  <c r="D49" i="23"/>
  <c r="C49" i="23"/>
  <c r="B49" i="23"/>
  <c r="I48" i="23"/>
  <c r="G48" i="23"/>
  <c r="E48" i="23"/>
  <c r="C48" i="23"/>
  <c r="I46" i="23"/>
  <c r="H46" i="23"/>
  <c r="G46" i="23"/>
  <c r="F46" i="23"/>
  <c r="E46" i="23"/>
  <c r="D46" i="23"/>
  <c r="C46" i="23"/>
  <c r="B46" i="23"/>
  <c r="I45" i="23"/>
  <c r="G45" i="23"/>
  <c r="E45" i="23"/>
  <c r="C45" i="23"/>
  <c r="I44" i="23"/>
  <c r="G44" i="23"/>
  <c r="E44" i="23"/>
  <c r="C44" i="23"/>
  <c r="I43" i="23"/>
  <c r="G43" i="23"/>
  <c r="E43" i="23"/>
  <c r="C43" i="23"/>
  <c r="I42" i="23"/>
  <c r="G42" i="23"/>
  <c r="E42" i="23"/>
  <c r="C42" i="23"/>
  <c r="I41" i="23"/>
  <c r="G41" i="23"/>
  <c r="E41" i="23"/>
  <c r="C41" i="23"/>
  <c r="I40" i="23"/>
  <c r="G40" i="23"/>
  <c r="E40" i="23"/>
  <c r="C40" i="23"/>
  <c r="I39" i="23"/>
  <c r="G39" i="23"/>
  <c r="E39" i="23"/>
  <c r="C39" i="23"/>
  <c r="I38" i="23"/>
  <c r="G38" i="23"/>
  <c r="E38" i="23"/>
  <c r="C38" i="23"/>
  <c r="I37" i="23"/>
  <c r="G37" i="23"/>
  <c r="E37" i="23"/>
  <c r="C37" i="23"/>
  <c r="I36" i="23"/>
  <c r="G36" i="23"/>
  <c r="E36" i="23"/>
  <c r="C36" i="23"/>
  <c r="I35" i="23"/>
  <c r="G35" i="23"/>
  <c r="E35" i="23"/>
  <c r="C35" i="23"/>
  <c r="I34" i="23"/>
  <c r="G34" i="23"/>
  <c r="E34" i="23"/>
  <c r="C34" i="23"/>
  <c r="I33" i="23"/>
  <c r="G33" i="23"/>
  <c r="E33" i="23"/>
  <c r="C33" i="23"/>
  <c r="I32" i="23"/>
  <c r="G32" i="23"/>
  <c r="E32" i="23"/>
  <c r="C32" i="23"/>
  <c r="I31" i="23"/>
  <c r="G31" i="23"/>
  <c r="E31" i="23"/>
  <c r="C31" i="23"/>
  <c r="I30" i="23"/>
  <c r="G30" i="23"/>
  <c r="E30" i="23"/>
  <c r="C30" i="23"/>
  <c r="I29" i="23"/>
  <c r="G29" i="23"/>
  <c r="E29" i="23"/>
  <c r="C29" i="23"/>
  <c r="I28" i="23"/>
  <c r="G28" i="23"/>
  <c r="E28" i="23"/>
  <c r="C28" i="23"/>
  <c r="I27" i="23"/>
  <c r="G27" i="23"/>
  <c r="E27" i="23"/>
  <c r="C27" i="23"/>
  <c r="I25" i="23"/>
  <c r="H25" i="23"/>
  <c r="H60" i="23" s="1"/>
  <c r="F25" i="23"/>
  <c r="G25" i="23" s="1"/>
  <c r="E25" i="23"/>
  <c r="D25" i="23"/>
  <c r="D60" i="23" s="1"/>
  <c r="C25" i="23"/>
  <c r="B25" i="23"/>
  <c r="B60" i="23" s="1"/>
  <c r="I24" i="23"/>
  <c r="G24" i="23"/>
  <c r="E24" i="23"/>
  <c r="C24" i="23"/>
  <c r="I23" i="23"/>
  <c r="G23" i="23"/>
  <c r="E23" i="23"/>
  <c r="C23" i="23"/>
  <c r="I21" i="23"/>
  <c r="G21" i="23"/>
  <c r="E21" i="23"/>
  <c r="C21" i="23"/>
  <c r="I20" i="23"/>
  <c r="G20" i="23"/>
  <c r="E20" i="23"/>
  <c r="C20" i="23"/>
  <c r="I19" i="23"/>
  <c r="G19" i="23"/>
  <c r="E19" i="23"/>
  <c r="C19" i="23"/>
  <c r="I18" i="23"/>
  <c r="G18" i="23"/>
  <c r="E18" i="23"/>
  <c r="C18" i="23"/>
  <c r="D16" i="23"/>
  <c r="B16" i="23"/>
  <c r="I15" i="23"/>
  <c r="H15" i="23"/>
  <c r="H16" i="23" s="1"/>
  <c r="F15" i="23"/>
  <c r="G15" i="23" s="1"/>
  <c r="E15" i="23"/>
  <c r="D15" i="23"/>
  <c r="C15" i="23"/>
  <c r="B15" i="23"/>
  <c r="I14" i="23"/>
  <c r="G14" i="23"/>
  <c r="E14" i="23"/>
  <c r="C14" i="23"/>
  <c r="H13" i="23"/>
  <c r="F13" i="23"/>
  <c r="B13" i="23"/>
  <c r="D13" i="23"/>
  <c r="H208" i="22"/>
  <c r="F208" i="22"/>
  <c r="D208" i="22"/>
  <c r="B208" i="22"/>
  <c r="H199" i="22"/>
  <c r="F199" i="22"/>
  <c r="D199" i="22"/>
  <c r="B199" i="22"/>
  <c r="H189" i="22"/>
  <c r="H190" i="22" s="1"/>
  <c r="H191" i="22" s="1"/>
  <c r="F189" i="22"/>
  <c r="F190" i="22" s="1"/>
  <c r="F191" i="22" s="1"/>
  <c r="D189" i="22"/>
  <c r="D190" i="22" s="1"/>
  <c r="B189" i="22"/>
  <c r="B190" i="22" s="1"/>
  <c r="H188" i="22"/>
  <c r="F188" i="22"/>
  <c r="D188" i="22"/>
  <c r="B188" i="22"/>
  <c r="H177" i="22"/>
  <c r="F177" i="22"/>
  <c r="D177" i="22"/>
  <c r="B177" i="22"/>
  <c r="B156" i="22"/>
  <c r="B155" i="22"/>
  <c r="B154" i="22"/>
  <c r="B157" i="22" s="1"/>
  <c r="B214" i="22" s="1"/>
  <c r="H137" i="22"/>
  <c r="H138" i="22" s="1"/>
  <c r="H146" i="22" s="1"/>
  <c r="F137" i="22"/>
  <c r="D137" i="22"/>
  <c r="B137" i="22"/>
  <c r="H131" i="22"/>
  <c r="F131" i="22"/>
  <c r="D131" i="22"/>
  <c r="B131" i="22"/>
  <c r="H121" i="22"/>
  <c r="F121" i="22"/>
  <c r="F122" i="22" s="1"/>
  <c r="F144" i="22" s="1"/>
  <c r="D121" i="22"/>
  <c r="D122" i="22" s="1"/>
  <c r="D144" i="22" s="1"/>
  <c r="B121" i="22"/>
  <c r="H96" i="22"/>
  <c r="H103" i="22" s="1"/>
  <c r="H109" i="22" s="1"/>
  <c r="F96" i="22"/>
  <c r="D96" i="22"/>
  <c r="H93" i="22"/>
  <c r="F93" i="22"/>
  <c r="D93" i="22"/>
  <c r="B93" i="22"/>
  <c r="H78" i="22"/>
  <c r="F78" i="22"/>
  <c r="D78" i="22"/>
  <c r="B78" i="22"/>
  <c r="C78" i="22" s="1"/>
  <c r="H61" i="22"/>
  <c r="I61" i="22" s="1"/>
  <c r="F61" i="22"/>
  <c r="D61" i="22"/>
  <c r="B61" i="22"/>
  <c r="H3" i="22"/>
  <c r="F3" i="22"/>
  <c r="D3" i="22"/>
  <c r="B3" i="22"/>
  <c r="H208" i="21"/>
  <c r="F208" i="21"/>
  <c r="D208" i="21"/>
  <c r="B208" i="21"/>
  <c r="H199" i="21"/>
  <c r="F199" i="21"/>
  <c r="D199" i="21"/>
  <c r="B199" i="21"/>
  <c r="B200" i="21" s="1"/>
  <c r="B205" i="21" s="1"/>
  <c r="C205" i="21" s="1"/>
  <c r="H189" i="21"/>
  <c r="H190" i="21" s="1"/>
  <c r="H191" i="21" s="1"/>
  <c r="F189" i="21"/>
  <c r="F190" i="21" s="1"/>
  <c r="F191" i="21" s="1"/>
  <c r="D189" i="21"/>
  <c r="B189" i="21"/>
  <c r="H188" i="21"/>
  <c r="F188" i="21"/>
  <c r="D188" i="21"/>
  <c r="B188" i="21"/>
  <c r="B190" i="21" s="1"/>
  <c r="B191" i="21" s="1"/>
  <c r="B196" i="21" s="1"/>
  <c r="C196" i="21" s="1"/>
  <c r="H177" i="21"/>
  <c r="F177" i="21"/>
  <c r="D177" i="21"/>
  <c r="B177" i="21"/>
  <c r="B156" i="21"/>
  <c r="B155" i="21"/>
  <c r="B157" i="21" s="1"/>
  <c r="B214" i="21" s="1"/>
  <c r="B154" i="21"/>
  <c r="H137" i="21"/>
  <c r="F137" i="21"/>
  <c r="D137" i="21"/>
  <c r="B137" i="21"/>
  <c r="H131" i="21"/>
  <c r="F131" i="21"/>
  <c r="F132" i="21" s="1"/>
  <c r="F145" i="21" s="1"/>
  <c r="D131" i="21"/>
  <c r="D132" i="21" s="1"/>
  <c r="D145" i="21" s="1"/>
  <c r="B131" i="21"/>
  <c r="H121" i="21"/>
  <c r="H122" i="21" s="1"/>
  <c r="H144" i="21" s="1"/>
  <c r="F121" i="21"/>
  <c r="D121" i="21"/>
  <c r="B121" i="21"/>
  <c r="H96" i="21"/>
  <c r="F96" i="21"/>
  <c r="D96" i="21"/>
  <c r="H93" i="21"/>
  <c r="F93" i="21"/>
  <c r="D93" i="21"/>
  <c r="B93" i="21"/>
  <c r="C93" i="21" s="1"/>
  <c r="H78" i="21"/>
  <c r="I78" i="21" s="1"/>
  <c r="F78" i="21"/>
  <c r="G78" i="21" s="1"/>
  <c r="D78" i="21"/>
  <c r="E78" i="21" s="1"/>
  <c r="B78" i="21"/>
  <c r="H61" i="21"/>
  <c r="I61" i="21" s="1"/>
  <c r="F61" i="21"/>
  <c r="D61" i="21"/>
  <c r="B61" i="21"/>
  <c r="H3" i="21"/>
  <c r="H13" i="21" s="1"/>
  <c r="F3" i="21"/>
  <c r="F13" i="21" s="1"/>
  <c r="D3" i="21"/>
  <c r="D13" i="21" s="1"/>
  <c r="B3" i="21"/>
  <c r="B13" i="21" s="1"/>
  <c r="H208" i="20"/>
  <c r="F208" i="20"/>
  <c r="D208" i="20"/>
  <c r="B208" i="20"/>
  <c r="H199" i="20"/>
  <c r="F199" i="20"/>
  <c r="D199" i="20"/>
  <c r="B199" i="20"/>
  <c r="H189" i="20"/>
  <c r="H190" i="20" s="1"/>
  <c r="H191" i="20" s="1"/>
  <c r="F189" i="20"/>
  <c r="F190" i="20" s="1"/>
  <c r="F191" i="20" s="1"/>
  <c r="D189" i="20"/>
  <c r="D190" i="20" s="1"/>
  <c r="D191" i="20" s="1"/>
  <c r="B189" i="20"/>
  <c r="B190" i="20" s="1"/>
  <c r="H188" i="20"/>
  <c r="F188" i="20"/>
  <c r="D188" i="20"/>
  <c r="B188" i="20"/>
  <c r="H177" i="20"/>
  <c r="F177" i="20"/>
  <c r="D177" i="20"/>
  <c r="B177" i="20"/>
  <c r="B156" i="20"/>
  <c r="B155" i="20"/>
  <c r="B154" i="20"/>
  <c r="B157" i="20" s="1"/>
  <c r="B214" i="20" s="1"/>
  <c r="H137" i="20"/>
  <c r="H138" i="20" s="1"/>
  <c r="H146" i="20" s="1"/>
  <c r="F137" i="20"/>
  <c r="D137" i="20"/>
  <c r="B137" i="20"/>
  <c r="H131" i="20"/>
  <c r="F131" i="20"/>
  <c r="D131" i="20"/>
  <c r="B131" i="20"/>
  <c r="H121" i="20"/>
  <c r="F121" i="20"/>
  <c r="F122" i="20" s="1"/>
  <c r="F144" i="20" s="1"/>
  <c r="D121" i="20"/>
  <c r="D122" i="20" s="1"/>
  <c r="D144" i="20" s="1"/>
  <c r="B121" i="20"/>
  <c r="B122" i="20" s="1"/>
  <c r="B144" i="20" s="1"/>
  <c r="H96" i="20"/>
  <c r="H103" i="20" s="1"/>
  <c r="H109" i="20" s="1"/>
  <c r="F96" i="20"/>
  <c r="D96" i="20"/>
  <c r="H93" i="20"/>
  <c r="F93" i="20"/>
  <c r="D93" i="20"/>
  <c r="B93" i="20"/>
  <c r="H78" i="20"/>
  <c r="F78" i="20"/>
  <c r="G78" i="20" s="1"/>
  <c r="D78" i="20"/>
  <c r="E78" i="20" s="1"/>
  <c r="B78" i="20"/>
  <c r="C78" i="20" s="1"/>
  <c r="H61" i="20"/>
  <c r="I61" i="20" s="1"/>
  <c r="F61" i="20"/>
  <c r="D61" i="20"/>
  <c r="B61" i="20"/>
  <c r="H3" i="20"/>
  <c r="F3" i="20"/>
  <c r="D3" i="20"/>
  <c r="B3" i="20"/>
  <c r="B211" i="22"/>
  <c r="H209" i="22"/>
  <c r="H211" i="22" s="1"/>
  <c r="F209" i="22"/>
  <c r="F211" i="22" s="1"/>
  <c r="D209" i="22"/>
  <c r="D211" i="22" s="1"/>
  <c r="B209" i="22"/>
  <c r="H204" i="22"/>
  <c r="F204" i="22"/>
  <c r="D204" i="22"/>
  <c r="H201" i="22"/>
  <c r="F201" i="22"/>
  <c r="D201" i="22"/>
  <c r="B201" i="22"/>
  <c r="B204" i="22" s="1"/>
  <c r="D200" i="22"/>
  <c r="D205" i="22" s="1"/>
  <c r="B200" i="22"/>
  <c r="B205" i="22" s="1"/>
  <c r="C205" i="22" s="1"/>
  <c r="H200" i="22"/>
  <c r="H205" i="22" s="1"/>
  <c r="F200" i="22"/>
  <c r="F205" i="22" s="1"/>
  <c r="H194" i="22"/>
  <c r="F194" i="22"/>
  <c r="D194" i="22"/>
  <c r="B194" i="22"/>
  <c r="H193" i="22"/>
  <c r="F193" i="22"/>
  <c r="D193" i="22"/>
  <c r="B193" i="22"/>
  <c r="H192" i="22"/>
  <c r="H195" i="22" s="1"/>
  <c r="F192" i="22"/>
  <c r="F195" i="22" s="1"/>
  <c r="D192" i="22"/>
  <c r="D195" i="22" s="1"/>
  <c r="B192" i="22"/>
  <c r="B195" i="22" s="1"/>
  <c r="H187" i="22"/>
  <c r="F187" i="22"/>
  <c r="D187" i="22"/>
  <c r="B187" i="22"/>
  <c r="H181" i="22"/>
  <c r="F181" i="22"/>
  <c r="D181" i="22"/>
  <c r="B181" i="22"/>
  <c r="H180" i="22"/>
  <c r="F180" i="22"/>
  <c r="D180" i="22"/>
  <c r="B180" i="22"/>
  <c r="H182" i="22"/>
  <c r="F182" i="22"/>
  <c r="D182" i="22"/>
  <c r="B182" i="22"/>
  <c r="H176" i="22"/>
  <c r="H178" i="22" s="1"/>
  <c r="H175" i="22"/>
  <c r="F175" i="22"/>
  <c r="F176" i="22" s="1"/>
  <c r="F178" i="22" s="1"/>
  <c r="D175" i="22"/>
  <c r="D176" i="22" s="1"/>
  <c r="D178" i="22" s="1"/>
  <c r="B175" i="22"/>
  <c r="B176" i="22" s="1"/>
  <c r="B178" i="22" s="1"/>
  <c r="H170" i="22"/>
  <c r="F170" i="22"/>
  <c r="D170" i="22"/>
  <c r="B170" i="22"/>
  <c r="H169" i="22"/>
  <c r="F169" i="22"/>
  <c r="D169" i="22"/>
  <c r="B169" i="22"/>
  <c r="H168" i="22"/>
  <c r="F168" i="22"/>
  <c r="D168" i="22"/>
  <c r="B168" i="22"/>
  <c r="H166" i="22"/>
  <c r="H171" i="22" s="1"/>
  <c r="H172" i="22" s="1"/>
  <c r="F166" i="22"/>
  <c r="B166" i="22"/>
  <c r="B171" i="22" s="1"/>
  <c r="B172" i="22" s="1"/>
  <c r="C172" i="22" s="1"/>
  <c r="H165" i="22"/>
  <c r="F165" i="22"/>
  <c r="D165" i="22"/>
  <c r="B165" i="22"/>
  <c r="B152" i="22"/>
  <c r="F138" i="22"/>
  <c r="F146" i="22" s="1"/>
  <c r="D138" i="22"/>
  <c r="D146" i="22" s="1"/>
  <c r="H136" i="22"/>
  <c r="F136" i="22"/>
  <c r="D136" i="22"/>
  <c r="B136" i="22"/>
  <c r="B138" i="22" s="1"/>
  <c r="B146" i="22" s="1"/>
  <c r="H132" i="22"/>
  <c r="H145" i="22" s="1"/>
  <c r="F132" i="22"/>
  <c r="F145" i="22" s="1"/>
  <c r="D132" i="22"/>
  <c r="D145" i="22" s="1"/>
  <c r="H130" i="22"/>
  <c r="F130" i="22"/>
  <c r="D130" i="22"/>
  <c r="B130" i="22"/>
  <c r="B132" i="22" s="1"/>
  <c r="B145" i="22" s="1"/>
  <c r="H122" i="22"/>
  <c r="H144" i="22" s="1"/>
  <c r="H120" i="22"/>
  <c r="F120" i="22"/>
  <c r="D120" i="22"/>
  <c r="B120" i="22"/>
  <c r="F103" i="22"/>
  <c r="F109" i="22" s="1"/>
  <c r="D103" i="22"/>
  <c r="D109" i="22" s="1"/>
  <c r="I93" i="22"/>
  <c r="G93" i="22"/>
  <c r="E93" i="22"/>
  <c r="C93" i="22"/>
  <c r="H91" i="22"/>
  <c r="I91" i="22" s="1"/>
  <c r="G91" i="22"/>
  <c r="F91" i="22"/>
  <c r="D91" i="22"/>
  <c r="E91" i="22" s="1"/>
  <c r="C91" i="22"/>
  <c r="B91" i="22"/>
  <c r="I90" i="22"/>
  <c r="G90" i="22"/>
  <c r="E90" i="22"/>
  <c r="C90" i="22"/>
  <c r="I89" i="22"/>
  <c r="G89" i="22"/>
  <c r="E89" i="22"/>
  <c r="C89" i="22"/>
  <c r="I88" i="22"/>
  <c r="G88" i="22"/>
  <c r="E88" i="22"/>
  <c r="C88" i="22"/>
  <c r="I87" i="22"/>
  <c r="G87" i="22"/>
  <c r="E87" i="22"/>
  <c r="C87" i="22"/>
  <c r="I86" i="22"/>
  <c r="G86" i="22"/>
  <c r="E86" i="22"/>
  <c r="C86" i="22"/>
  <c r="H84" i="22"/>
  <c r="I84" i="22" s="1"/>
  <c r="G84" i="22"/>
  <c r="F84" i="22"/>
  <c r="F92" i="22" s="1"/>
  <c r="E84" i="22"/>
  <c r="D84" i="22"/>
  <c r="D92" i="22" s="1"/>
  <c r="B84" i="22"/>
  <c r="C84" i="22" s="1"/>
  <c r="I83" i="22"/>
  <c r="G83" i="22"/>
  <c r="E83" i="22"/>
  <c r="C83" i="22"/>
  <c r="I82" i="22"/>
  <c r="G82" i="22"/>
  <c r="E82" i="22"/>
  <c r="C82" i="22"/>
  <c r="I78" i="22"/>
  <c r="G78" i="22"/>
  <c r="E78" i="22"/>
  <c r="I76" i="22"/>
  <c r="H76" i="22"/>
  <c r="F76" i="22"/>
  <c r="G76" i="22" s="1"/>
  <c r="D76" i="22"/>
  <c r="E76" i="22" s="1"/>
  <c r="C76" i="22"/>
  <c r="B76" i="22"/>
  <c r="I75" i="22"/>
  <c r="G75" i="22"/>
  <c r="E75" i="22"/>
  <c r="C75" i="22"/>
  <c r="I74" i="22"/>
  <c r="G74" i="22"/>
  <c r="E74" i="22"/>
  <c r="C74" i="22"/>
  <c r="I73" i="22"/>
  <c r="G73" i="22"/>
  <c r="E73" i="22"/>
  <c r="C73" i="22"/>
  <c r="I72" i="22"/>
  <c r="G72" i="22"/>
  <c r="E72" i="22"/>
  <c r="C72" i="22"/>
  <c r="I71" i="22"/>
  <c r="G71" i="22"/>
  <c r="E71" i="22"/>
  <c r="C71" i="22"/>
  <c r="I70" i="22"/>
  <c r="G70" i="22"/>
  <c r="E70" i="22"/>
  <c r="C70" i="22"/>
  <c r="I69" i="22"/>
  <c r="G69" i="22"/>
  <c r="E69" i="22"/>
  <c r="C69" i="22"/>
  <c r="I68" i="22"/>
  <c r="G68" i="22"/>
  <c r="E68" i="22"/>
  <c r="C68" i="22"/>
  <c r="H66" i="22"/>
  <c r="I66" i="22" s="1"/>
  <c r="G66" i="22"/>
  <c r="F66" i="22"/>
  <c r="F77" i="22" s="1"/>
  <c r="D66" i="22"/>
  <c r="D77" i="22" s="1"/>
  <c r="C66" i="22"/>
  <c r="B66" i="22"/>
  <c r="B77" i="22" s="1"/>
  <c r="I65" i="22"/>
  <c r="G65" i="22"/>
  <c r="E65" i="22"/>
  <c r="C65" i="22"/>
  <c r="I64" i="22"/>
  <c r="G64" i="22"/>
  <c r="E64" i="22"/>
  <c r="C64" i="22"/>
  <c r="G61" i="22"/>
  <c r="E61" i="22"/>
  <c r="C61" i="22"/>
  <c r="H59" i="22"/>
  <c r="I59" i="22" s="1"/>
  <c r="G59" i="22"/>
  <c r="F59" i="22"/>
  <c r="E59" i="22"/>
  <c r="D59" i="22"/>
  <c r="B59" i="22"/>
  <c r="C59" i="22" s="1"/>
  <c r="I58" i="22"/>
  <c r="G58" i="22"/>
  <c r="E58" i="22"/>
  <c r="C58" i="22"/>
  <c r="I57" i="22"/>
  <c r="G57" i="22"/>
  <c r="E57" i="22"/>
  <c r="C57" i="22"/>
  <c r="I56" i="22"/>
  <c r="G56" i="22"/>
  <c r="E56" i="22"/>
  <c r="C56" i="22"/>
  <c r="I55" i="22"/>
  <c r="G55" i="22"/>
  <c r="E55" i="22"/>
  <c r="C55" i="22"/>
  <c r="I54" i="22"/>
  <c r="G54" i="22"/>
  <c r="E54" i="22"/>
  <c r="C54" i="22"/>
  <c r="I53" i="22"/>
  <c r="G53" i="22"/>
  <c r="E53" i="22"/>
  <c r="C53" i="22"/>
  <c r="I52" i="22"/>
  <c r="G52" i="22"/>
  <c r="E52" i="22"/>
  <c r="C52" i="22"/>
  <c r="I51" i="22"/>
  <c r="G51" i="22"/>
  <c r="E51" i="22"/>
  <c r="C51" i="22"/>
  <c r="I49" i="22"/>
  <c r="H49" i="22"/>
  <c r="F49" i="22"/>
  <c r="G49" i="22" s="1"/>
  <c r="D49" i="22"/>
  <c r="E49" i="22" s="1"/>
  <c r="C49" i="22"/>
  <c r="B49" i="22"/>
  <c r="I48" i="22"/>
  <c r="G48" i="22"/>
  <c r="E48" i="22"/>
  <c r="C48" i="22"/>
  <c r="I46" i="22"/>
  <c r="H46" i="22"/>
  <c r="F46" i="22"/>
  <c r="G46" i="22" s="1"/>
  <c r="D46" i="22"/>
  <c r="E46" i="22" s="1"/>
  <c r="C46" i="22"/>
  <c r="B46" i="22"/>
  <c r="I45" i="22"/>
  <c r="G45" i="22"/>
  <c r="E45" i="22"/>
  <c r="C45" i="22"/>
  <c r="I44" i="22"/>
  <c r="G44" i="22"/>
  <c r="E44" i="22"/>
  <c r="C44" i="22"/>
  <c r="I43" i="22"/>
  <c r="G43" i="22"/>
  <c r="E43" i="22"/>
  <c r="C43" i="22"/>
  <c r="I42" i="22"/>
  <c r="G42" i="22"/>
  <c r="E42" i="22"/>
  <c r="C42" i="22"/>
  <c r="I41" i="22"/>
  <c r="G41" i="22"/>
  <c r="E41" i="22"/>
  <c r="C41" i="22"/>
  <c r="I40" i="22"/>
  <c r="G40" i="22"/>
  <c r="E40" i="22"/>
  <c r="C40" i="22"/>
  <c r="I39" i="22"/>
  <c r="G39" i="22"/>
  <c r="E39" i="22"/>
  <c r="C39" i="22"/>
  <c r="I38" i="22"/>
  <c r="G38" i="22"/>
  <c r="E38" i="22"/>
  <c r="C38" i="22"/>
  <c r="I37" i="22"/>
  <c r="G37" i="22"/>
  <c r="E37" i="22"/>
  <c r="C37" i="22"/>
  <c r="I36" i="22"/>
  <c r="G36" i="22"/>
  <c r="E36" i="22"/>
  <c r="C36" i="22"/>
  <c r="I35" i="22"/>
  <c r="G35" i="22"/>
  <c r="E35" i="22"/>
  <c r="C35" i="22"/>
  <c r="I34" i="22"/>
  <c r="G34" i="22"/>
  <c r="E34" i="22"/>
  <c r="C34" i="22"/>
  <c r="I33" i="22"/>
  <c r="G33" i="22"/>
  <c r="E33" i="22"/>
  <c r="C33" i="22"/>
  <c r="I32" i="22"/>
  <c r="G32" i="22"/>
  <c r="E32" i="22"/>
  <c r="C32" i="22"/>
  <c r="I31" i="22"/>
  <c r="G31" i="22"/>
  <c r="E31" i="22"/>
  <c r="C31" i="22"/>
  <c r="I30" i="22"/>
  <c r="G30" i="22"/>
  <c r="E30" i="22"/>
  <c r="C30" i="22"/>
  <c r="I29" i="22"/>
  <c r="G29" i="22"/>
  <c r="E29" i="22"/>
  <c r="C29" i="22"/>
  <c r="I28" i="22"/>
  <c r="G28" i="22"/>
  <c r="E28" i="22"/>
  <c r="C28" i="22"/>
  <c r="I27" i="22"/>
  <c r="G27" i="22"/>
  <c r="E27" i="22"/>
  <c r="C27" i="22"/>
  <c r="I25" i="22"/>
  <c r="H25" i="22"/>
  <c r="H60" i="22" s="1"/>
  <c r="F25" i="22"/>
  <c r="G25" i="22" s="1"/>
  <c r="D25" i="22"/>
  <c r="E25" i="22" s="1"/>
  <c r="C25" i="22"/>
  <c r="B25" i="22"/>
  <c r="B60" i="22" s="1"/>
  <c r="I24" i="22"/>
  <c r="G24" i="22"/>
  <c r="E24" i="22"/>
  <c r="C24" i="22"/>
  <c r="I23" i="22"/>
  <c r="G23" i="22"/>
  <c r="E23" i="22"/>
  <c r="C23" i="22"/>
  <c r="I21" i="22"/>
  <c r="G21" i="22"/>
  <c r="E21" i="22"/>
  <c r="C21" i="22"/>
  <c r="I20" i="22"/>
  <c r="G20" i="22"/>
  <c r="E20" i="22"/>
  <c r="C20" i="22"/>
  <c r="I19" i="22"/>
  <c r="G19" i="22"/>
  <c r="E19" i="22"/>
  <c r="C19" i="22"/>
  <c r="I18" i="22"/>
  <c r="G18" i="22"/>
  <c r="E18" i="22"/>
  <c r="C18" i="22"/>
  <c r="H16" i="22"/>
  <c r="F16" i="22"/>
  <c r="D16" i="22"/>
  <c r="B16" i="22"/>
  <c r="I15" i="22"/>
  <c r="H15" i="22"/>
  <c r="F15" i="22"/>
  <c r="G15" i="22" s="1"/>
  <c r="D15" i="22"/>
  <c r="E15" i="22" s="1"/>
  <c r="C15" i="22"/>
  <c r="B15" i="22"/>
  <c r="I14" i="22"/>
  <c r="G14" i="22"/>
  <c r="E14" i="22"/>
  <c r="C14" i="22"/>
  <c r="H13" i="22"/>
  <c r="F13" i="22"/>
  <c r="D13" i="22"/>
  <c r="B13" i="22"/>
  <c r="H209" i="21"/>
  <c r="H211" i="21" s="1"/>
  <c r="F209" i="21"/>
  <c r="F211" i="21" s="1"/>
  <c r="D209" i="21"/>
  <c r="D211" i="21" s="1"/>
  <c r="B209" i="21"/>
  <c r="B211" i="21" s="1"/>
  <c r="H204" i="21"/>
  <c r="F204" i="21"/>
  <c r="D204" i="21"/>
  <c r="B204" i="21"/>
  <c r="H201" i="21"/>
  <c r="F201" i="21"/>
  <c r="D201" i="21"/>
  <c r="B201" i="21"/>
  <c r="H200" i="21"/>
  <c r="H205" i="21" s="1"/>
  <c r="F200" i="21"/>
  <c r="F205" i="21" s="1"/>
  <c r="D200" i="21"/>
  <c r="D205" i="21" s="1"/>
  <c r="H194" i="21"/>
  <c r="F194" i="21"/>
  <c r="D194" i="21"/>
  <c r="B194" i="21"/>
  <c r="H193" i="21"/>
  <c r="F193" i="21"/>
  <c r="D193" i="21"/>
  <c r="B193" i="21"/>
  <c r="H192" i="21"/>
  <c r="H195" i="21" s="1"/>
  <c r="F192" i="21"/>
  <c r="F195" i="21" s="1"/>
  <c r="D192" i="21"/>
  <c r="D195" i="21" s="1"/>
  <c r="B192" i="21"/>
  <c r="B195" i="21" s="1"/>
  <c r="D190" i="21"/>
  <c r="D191" i="21" s="1"/>
  <c r="H187" i="21"/>
  <c r="F187" i="21"/>
  <c r="D187" i="21"/>
  <c r="B187" i="21"/>
  <c r="H181" i="21"/>
  <c r="F181" i="21"/>
  <c r="D181" i="21"/>
  <c r="B181" i="21"/>
  <c r="H180" i="21"/>
  <c r="F180" i="21"/>
  <c r="D180" i="21"/>
  <c r="B180" i="21"/>
  <c r="H182" i="21"/>
  <c r="F182" i="21"/>
  <c r="D182" i="21"/>
  <c r="B182" i="21"/>
  <c r="H176" i="21"/>
  <c r="F176" i="21"/>
  <c r="D176" i="21"/>
  <c r="H175" i="21"/>
  <c r="F175" i="21"/>
  <c r="D175" i="21"/>
  <c r="B175" i="21"/>
  <c r="B176" i="21" s="1"/>
  <c r="B178" i="21" s="1"/>
  <c r="H170" i="21"/>
  <c r="F170" i="21"/>
  <c r="D170" i="21"/>
  <c r="B170" i="21"/>
  <c r="H169" i="21"/>
  <c r="F169" i="21"/>
  <c r="D169" i="21"/>
  <c r="B169" i="21"/>
  <c r="H168" i="21"/>
  <c r="F168" i="21"/>
  <c r="D168" i="21"/>
  <c r="B168" i="21"/>
  <c r="F166" i="21"/>
  <c r="B166" i="21"/>
  <c r="B171" i="21" s="1"/>
  <c r="B172" i="21" s="1"/>
  <c r="C172" i="21" s="1"/>
  <c r="H165" i="21"/>
  <c r="F165" i="21"/>
  <c r="D165" i="21"/>
  <c r="B165" i="21"/>
  <c r="B152" i="21"/>
  <c r="F138" i="21"/>
  <c r="F146" i="21" s="1"/>
  <c r="D138" i="21"/>
  <c r="D146" i="21" s="1"/>
  <c r="H138" i="21"/>
  <c r="H146" i="21" s="1"/>
  <c r="H136" i="21"/>
  <c r="F136" i="21"/>
  <c r="D136" i="21"/>
  <c r="B136" i="21"/>
  <c r="H132" i="21"/>
  <c r="H145" i="21" s="1"/>
  <c r="H130" i="21"/>
  <c r="F130" i="21"/>
  <c r="D130" i="21"/>
  <c r="B130" i="21"/>
  <c r="B132" i="21" s="1"/>
  <c r="B145" i="21" s="1"/>
  <c r="F122" i="21"/>
  <c r="F144" i="21" s="1"/>
  <c r="D122" i="21"/>
  <c r="D144" i="21" s="1"/>
  <c r="H120" i="21"/>
  <c r="F120" i="21"/>
  <c r="D120" i="21"/>
  <c r="B120" i="21"/>
  <c r="B122" i="21" s="1"/>
  <c r="B144" i="21" s="1"/>
  <c r="F103" i="21"/>
  <c r="F109" i="21" s="1"/>
  <c r="D103" i="21"/>
  <c r="D109" i="21" s="1"/>
  <c r="H103" i="21"/>
  <c r="H109" i="21" s="1"/>
  <c r="I93" i="21"/>
  <c r="G93" i="21"/>
  <c r="E93" i="21"/>
  <c r="H91" i="21"/>
  <c r="I91" i="21" s="1"/>
  <c r="F91" i="21"/>
  <c r="G91" i="21" s="1"/>
  <c r="E91" i="21"/>
  <c r="D91" i="21"/>
  <c r="C91" i="21"/>
  <c r="B91" i="21"/>
  <c r="I90" i="21"/>
  <c r="G90" i="21"/>
  <c r="E90" i="21"/>
  <c r="C90" i="21"/>
  <c r="I89" i="21"/>
  <c r="G89" i="21"/>
  <c r="E89" i="21"/>
  <c r="C89" i="21"/>
  <c r="I88" i="21"/>
  <c r="G88" i="21"/>
  <c r="E88" i="21"/>
  <c r="C88" i="21"/>
  <c r="I87" i="21"/>
  <c r="G87" i="21"/>
  <c r="E87" i="21"/>
  <c r="C87" i="21"/>
  <c r="I86" i="21"/>
  <c r="G86" i="21"/>
  <c r="E86" i="21"/>
  <c r="C86" i="21"/>
  <c r="I84" i="21"/>
  <c r="H84" i="21"/>
  <c r="H92" i="21" s="1"/>
  <c r="G84" i="21"/>
  <c r="F84" i="21"/>
  <c r="F92" i="21" s="1"/>
  <c r="E84" i="21"/>
  <c r="D84" i="21"/>
  <c r="D92" i="21" s="1"/>
  <c r="B84" i="21"/>
  <c r="C84" i="21" s="1"/>
  <c r="I83" i="21"/>
  <c r="G83" i="21"/>
  <c r="E83" i="21"/>
  <c r="C83" i="21"/>
  <c r="I82" i="21"/>
  <c r="G82" i="21"/>
  <c r="E82" i="21"/>
  <c r="C82" i="21"/>
  <c r="C78" i="21"/>
  <c r="I76" i="21"/>
  <c r="H76" i="21"/>
  <c r="F76" i="21"/>
  <c r="G76" i="21" s="1"/>
  <c r="E76" i="21"/>
  <c r="D76" i="21"/>
  <c r="B76" i="21"/>
  <c r="C76" i="21" s="1"/>
  <c r="I75" i="21"/>
  <c r="G75" i="21"/>
  <c r="E75" i="21"/>
  <c r="C75" i="21"/>
  <c r="I74" i="21"/>
  <c r="G74" i="21"/>
  <c r="E74" i="21"/>
  <c r="C74" i="21"/>
  <c r="I73" i="21"/>
  <c r="G73" i="21"/>
  <c r="E73" i="21"/>
  <c r="C73" i="21"/>
  <c r="I72" i="21"/>
  <c r="G72" i="21"/>
  <c r="E72" i="21"/>
  <c r="C72" i="21"/>
  <c r="I71" i="21"/>
  <c r="G71" i="21"/>
  <c r="E71" i="21"/>
  <c r="C71" i="21"/>
  <c r="I70" i="21"/>
  <c r="G70" i="21"/>
  <c r="E70" i="21"/>
  <c r="C70" i="21"/>
  <c r="I69" i="21"/>
  <c r="G69" i="21"/>
  <c r="E69" i="21"/>
  <c r="C69" i="21"/>
  <c r="I68" i="21"/>
  <c r="G68" i="21"/>
  <c r="E68" i="21"/>
  <c r="C68" i="21"/>
  <c r="I66" i="21"/>
  <c r="H66" i="21"/>
  <c r="H77" i="21" s="1"/>
  <c r="F66" i="21"/>
  <c r="G66" i="21" s="1"/>
  <c r="E66" i="21"/>
  <c r="D66" i="21"/>
  <c r="D77" i="21" s="1"/>
  <c r="C66" i="21"/>
  <c r="B66" i="21"/>
  <c r="B77" i="21" s="1"/>
  <c r="I65" i="21"/>
  <c r="G65" i="21"/>
  <c r="E65" i="21"/>
  <c r="C65" i="21"/>
  <c r="I64" i="21"/>
  <c r="G64" i="21"/>
  <c r="E64" i="21"/>
  <c r="C64" i="21"/>
  <c r="G61" i="21"/>
  <c r="E61" i="21"/>
  <c r="C61" i="21"/>
  <c r="I59" i="21"/>
  <c r="H59" i="21"/>
  <c r="G59" i="21"/>
  <c r="F59" i="21"/>
  <c r="E59" i="21"/>
  <c r="D59" i="21"/>
  <c r="B59" i="21"/>
  <c r="C59" i="21" s="1"/>
  <c r="I58" i="21"/>
  <c r="G58" i="21"/>
  <c r="E58" i="21"/>
  <c r="C58" i="21"/>
  <c r="I57" i="21"/>
  <c r="G57" i="21"/>
  <c r="E57" i="21"/>
  <c r="C57" i="21"/>
  <c r="I56" i="21"/>
  <c r="G56" i="21"/>
  <c r="E56" i="21"/>
  <c r="C56" i="21"/>
  <c r="I55" i="21"/>
  <c r="G55" i="21"/>
  <c r="E55" i="21"/>
  <c r="C55" i="21"/>
  <c r="I54" i="21"/>
  <c r="G54" i="21"/>
  <c r="E54" i="21"/>
  <c r="C54" i="21"/>
  <c r="I53" i="21"/>
  <c r="G53" i="21"/>
  <c r="E53" i="21"/>
  <c r="C53" i="21"/>
  <c r="I52" i="21"/>
  <c r="G52" i="21"/>
  <c r="E52" i="21"/>
  <c r="C52" i="21"/>
  <c r="I51" i="21"/>
  <c r="G51" i="21"/>
  <c r="E51" i="21"/>
  <c r="C51" i="21"/>
  <c r="I49" i="21"/>
  <c r="H49" i="21"/>
  <c r="F49" i="21"/>
  <c r="G49" i="21" s="1"/>
  <c r="D49" i="21"/>
  <c r="E49" i="21" s="1"/>
  <c r="C49" i="21"/>
  <c r="B49" i="21"/>
  <c r="I48" i="21"/>
  <c r="G48" i="21"/>
  <c r="E48" i="21"/>
  <c r="C48" i="21"/>
  <c r="I46" i="21"/>
  <c r="H46" i="21"/>
  <c r="F46" i="21"/>
  <c r="G46" i="21" s="1"/>
  <c r="D46" i="21"/>
  <c r="E46" i="21" s="1"/>
  <c r="C46" i="21"/>
  <c r="B46" i="21"/>
  <c r="I45" i="21"/>
  <c r="G45" i="21"/>
  <c r="E45" i="21"/>
  <c r="C45" i="21"/>
  <c r="I44" i="21"/>
  <c r="G44" i="21"/>
  <c r="E44" i="21"/>
  <c r="C44" i="21"/>
  <c r="I43" i="21"/>
  <c r="G43" i="21"/>
  <c r="E43" i="21"/>
  <c r="C43" i="21"/>
  <c r="I42" i="21"/>
  <c r="G42" i="21"/>
  <c r="E42" i="21"/>
  <c r="C42" i="21"/>
  <c r="I41" i="21"/>
  <c r="G41" i="21"/>
  <c r="E41" i="21"/>
  <c r="C41" i="21"/>
  <c r="I40" i="21"/>
  <c r="G40" i="21"/>
  <c r="E40" i="21"/>
  <c r="C40" i="21"/>
  <c r="I39" i="21"/>
  <c r="G39" i="21"/>
  <c r="E39" i="21"/>
  <c r="C39" i="21"/>
  <c r="I38" i="21"/>
  <c r="G38" i="21"/>
  <c r="E38" i="21"/>
  <c r="C38" i="21"/>
  <c r="I37" i="21"/>
  <c r="G37" i="21"/>
  <c r="E37" i="21"/>
  <c r="C37" i="21"/>
  <c r="I36" i="21"/>
  <c r="G36" i="21"/>
  <c r="E36" i="21"/>
  <c r="C36" i="21"/>
  <c r="I35" i="21"/>
  <c r="G35" i="21"/>
  <c r="E35" i="21"/>
  <c r="C35" i="21"/>
  <c r="I34" i="21"/>
  <c r="G34" i="21"/>
  <c r="E34" i="21"/>
  <c r="C34" i="21"/>
  <c r="I33" i="21"/>
  <c r="G33" i="21"/>
  <c r="E33" i="21"/>
  <c r="C33" i="21"/>
  <c r="I32" i="21"/>
  <c r="G32" i="21"/>
  <c r="E32" i="21"/>
  <c r="C32" i="21"/>
  <c r="I31" i="21"/>
  <c r="G31" i="21"/>
  <c r="E31" i="21"/>
  <c r="C31" i="21"/>
  <c r="I30" i="21"/>
  <c r="G30" i="21"/>
  <c r="E30" i="21"/>
  <c r="C30" i="21"/>
  <c r="I29" i="21"/>
  <c r="G29" i="21"/>
  <c r="E29" i="21"/>
  <c r="C29" i="21"/>
  <c r="I28" i="21"/>
  <c r="G28" i="21"/>
  <c r="E28" i="21"/>
  <c r="C28" i="21"/>
  <c r="I27" i="21"/>
  <c r="G27" i="21"/>
  <c r="E27" i="21"/>
  <c r="C27" i="21"/>
  <c r="I25" i="21"/>
  <c r="H25" i="21"/>
  <c r="H60" i="21" s="1"/>
  <c r="F25" i="21"/>
  <c r="G25" i="21" s="1"/>
  <c r="D25" i="21"/>
  <c r="D60" i="21" s="1"/>
  <c r="C25" i="21"/>
  <c r="B25" i="21"/>
  <c r="B60" i="21" s="1"/>
  <c r="I24" i="21"/>
  <c r="G24" i="21"/>
  <c r="E24" i="21"/>
  <c r="C24" i="21"/>
  <c r="I23" i="21"/>
  <c r="G23" i="21"/>
  <c r="E23" i="21"/>
  <c r="C23" i="21"/>
  <c r="I21" i="21"/>
  <c r="G21" i="21"/>
  <c r="E21" i="21"/>
  <c r="C21" i="21"/>
  <c r="I20" i="21"/>
  <c r="G20" i="21"/>
  <c r="E20" i="21"/>
  <c r="C20" i="21"/>
  <c r="I19" i="21"/>
  <c r="G19" i="21"/>
  <c r="E19" i="21"/>
  <c r="C19" i="21"/>
  <c r="I18" i="21"/>
  <c r="G18" i="21"/>
  <c r="E18" i="21"/>
  <c r="C18" i="21"/>
  <c r="F16" i="21"/>
  <c r="D16" i="21"/>
  <c r="B16" i="21"/>
  <c r="I15" i="21"/>
  <c r="H15" i="21"/>
  <c r="H16" i="21" s="1"/>
  <c r="F15" i="21"/>
  <c r="G15" i="21" s="1"/>
  <c r="D15" i="21"/>
  <c r="E15" i="21" s="1"/>
  <c r="C15" i="21"/>
  <c r="B15" i="21"/>
  <c r="I14" i="21"/>
  <c r="G14" i="21"/>
  <c r="E14" i="21"/>
  <c r="C14" i="21"/>
  <c r="H209" i="20"/>
  <c r="H211" i="20" s="1"/>
  <c r="F209" i="20"/>
  <c r="F211" i="20" s="1"/>
  <c r="D209" i="20"/>
  <c r="D211" i="20" s="1"/>
  <c r="B209" i="20"/>
  <c r="B211" i="20" s="1"/>
  <c r="H204" i="20"/>
  <c r="F204" i="20"/>
  <c r="D204" i="20"/>
  <c r="B204" i="20"/>
  <c r="H201" i="20"/>
  <c r="F201" i="20"/>
  <c r="D201" i="20"/>
  <c r="B201" i="20"/>
  <c r="B200" i="20"/>
  <c r="B205" i="20" s="1"/>
  <c r="C205" i="20" s="1"/>
  <c r="H200" i="20"/>
  <c r="H205" i="20" s="1"/>
  <c r="F200" i="20"/>
  <c r="F205" i="20" s="1"/>
  <c r="D200" i="20"/>
  <c r="D205" i="20" s="1"/>
  <c r="H194" i="20"/>
  <c r="F194" i="20"/>
  <c r="D194" i="20"/>
  <c r="B194" i="20"/>
  <c r="H193" i="20"/>
  <c r="F193" i="20"/>
  <c r="D193" i="20"/>
  <c r="B193" i="20"/>
  <c r="H192" i="20"/>
  <c r="H195" i="20" s="1"/>
  <c r="F192" i="20"/>
  <c r="F195" i="20" s="1"/>
  <c r="D192" i="20"/>
  <c r="D195" i="20" s="1"/>
  <c r="B192" i="20"/>
  <c r="B195" i="20" s="1"/>
  <c r="H187" i="20"/>
  <c r="F187" i="20"/>
  <c r="D187" i="20"/>
  <c r="B187" i="20"/>
  <c r="H181" i="20"/>
  <c r="F181" i="20"/>
  <c r="D181" i="20"/>
  <c r="B181" i="20"/>
  <c r="H180" i="20"/>
  <c r="F180" i="20"/>
  <c r="D180" i="20"/>
  <c r="B180" i="20"/>
  <c r="H182" i="20"/>
  <c r="F182" i="20"/>
  <c r="D182" i="20"/>
  <c r="B182" i="20"/>
  <c r="H176" i="20"/>
  <c r="H178" i="20" s="1"/>
  <c r="F176" i="20"/>
  <c r="F178" i="20" s="1"/>
  <c r="H175" i="20"/>
  <c r="F175" i="20"/>
  <c r="D175" i="20"/>
  <c r="D176" i="20" s="1"/>
  <c r="D178" i="20" s="1"/>
  <c r="B175" i="20"/>
  <c r="B176" i="20" s="1"/>
  <c r="B178" i="20" s="1"/>
  <c r="H170" i="20"/>
  <c r="F170" i="20"/>
  <c r="D170" i="20"/>
  <c r="B170" i="20"/>
  <c r="H169" i="20"/>
  <c r="F169" i="20"/>
  <c r="D169" i="20"/>
  <c r="B169" i="20"/>
  <c r="H168" i="20"/>
  <c r="F168" i="20"/>
  <c r="D168" i="20"/>
  <c r="B168" i="20"/>
  <c r="H166" i="20"/>
  <c r="F166" i="20"/>
  <c r="D166" i="20"/>
  <c r="D171" i="20" s="1"/>
  <c r="D172" i="20" s="1"/>
  <c r="B166" i="20"/>
  <c r="B171" i="20" s="1"/>
  <c r="B172" i="20" s="1"/>
  <c r="C172" i="20" s="1"/>
  <c r="H165" i="20"/>
  <c r="F165" i="20"/>
  <c r="D165" i="20"/>
  <c r="B165" i="20"/>
  <c r="B152" i="20"/>
  <c r="F138" i="20"/>
  <c r="F146" i="20" s="1"/>
  <c r="D138" i="20"/>
  <c r="D146" i="20" s="1"/>
  <c r="B138" i="20"/>
  <c r="B146" i="20" s="1"/>
  <c r="H136" i="20"/>
  <c r="F136" i="20"/>
  <c r="D136" i="20"/>
  <c r="B136" i="20"/>
  <c r="F132" i="20"/>
  <c r="F145" i="20" s="1"/>
  <c r="D132" i="20"/>
  <c r="D145" i="20" s="1"/>
  <c r="B132" i="20"/>
  <c r="B145" i="20" s="1"/>
  <c r="H132" i="20"/>
  <c r="H145" i="20" s="1"/>
  <c r="H130" i="20"/>
  <c r="F130" i="20"/>
  <c r="D130" i="20"/>
  <c r="B130" i="20"/>
  <c r="H122" i="20"/>
  <c r="H144" i="20" s="1"/>
  <c r="H120" i="20"/>
  <c r="F120" i="20"/>
  <c r="D120" i="20"/>
  <c r="B120" i="20"/>
  <c r="F103" i="20"/>
  <c r="F109" i="20" s="1"/>
  <c r="D103" i="20"/>
  <c r="D109" i="20" s="1"/>
  <c r="I93" i="20"/>
  <c r="G93" i="20"/>
  <c r="E93" i="20"/>
  <c r="C93" i="20"/>
  <c r="H91" i="20"/>
  <c r="I91" i="20" s="1"/>
  <c r="F91" i="20"/>
  <c r="G91" i="20" s="1"/>
  <c r="D91" i="20"/>
  <c r="E91" i="20" s="1"/>
  <c r="B91" i="20"/>
  <c r="C91" i="20" s="1"/>
  <c r="I90" i="20"/>
  <c r="G90" i="20"/>
  <c r="E90" i="20"/>
  <c r="C90" i="20"/>
  <c r="I89" i="20"/>
  <c r="G89" i="20"/>
  <c r="E89" i="20"/>
  <c r="C89" i="20"/>
  <c r="I88" i="20"/>
  <c r="G88" i="20"/>
  <c r="E88" i="20"/>
  <c r="C88" i="20"/>
  <c r="I87" i="20"/>
  <c r="G87" i="20"/>
  <c r="E87" i="20"/>
  <c r="C87" i="20"/>
  <c r="I86" i="20"/>
  <c r="G86" i="20"/>
  <c r="E86" i="20"/>
  <c r="C86" i="20"/>
  <c r="H84" i="20"/>
  <c r="I84" i="20" s="1"/>
  <c r="F84" i="20"/>
  <c r="F92" i="20" s="1"/>
  <c r="E84" i="20"/>
  <c r="D84" i="20"/>
  <c r="D92" i="20" s="1"/>
  <c r="B84" i="20"/>
  <c r="B92" i="20" s="1"/>
  <c r="I83" i="20"/>
  <c r="G83" i="20"/>
  <c r="E83" i="20"/>
  <c r="C83" i="20"/>
  <c r="I82" i="20"/>
  <c r="G82" i="20"/>
  <c r="E82" i="20"/>
  <c r="C82" i="20"/>
  <c r="I78" i="20"/>
  <c r="I76" i="20"/>
  <c r="H76" i="20"/>
  <c r="F76" i="20"/>
  <c r="G76" i="20" s="1"/>
  <c r="E76" i="20"/>
  <c r="D76" i="20"/>
  <c r="C76" i="20"/>
  <c r="B76" i="20"/>
  <c r="I75" i="20"/>
  <c r="G75" i="20"/>
  <c r="E75" i="20"/>
  <c r="C75" i="20"/>
  <c r="I74" i="20"/>
  <c r="G74" i="20"/>
  <c r="E74" i="20"/>
  <c r="C74" i="20"/>
  <c r="I73" i="20"/>
  <c r="G73" i="20"/>
  <c r="E73" i="20"/>
  <c r="C73" i="20"/>
  <c r="I72" i="20"/>
  <c r="G72" i="20"/>
  <c r="E72" i="20"/>
  <c r="C72" i="20"/>
  <c r="I71" i="20"/>
  <c r="G71" i="20"/>
  <c r="E71" i="20"/>
  <c r="C71" i="20"/>
  <c r="I70" i="20"/>
  <c r="G70" i="20"/>
  <c r="E70" i="20"/>
  <c r="C70" i="20"/>
  <c r="I69" i="20"/>
  <c r="G69" i="20"/>
  <c r="E69" i="20"/>
  <c r="C69" i="20"/>
  <c r="I68" i="20"/>
  <c r="G68" i="20"/>
  <c r="E68" i="20"/>
  <c r="C68" i="20"/>
  <c r="I66" i="20"/>
  <c r="H66" i="20"/>
  <c r="H77" i="20" s="1"/>
  <c r="G66" i="20"/>
  <c r="F66" i="20"/>
  <c r="F77" i="20" s="1"/>
  <c r="D66" i="20"/>
  <c r="D77" i="20" s="1"/>
  <c r="B66" i="20"/>
  <c r="C66" i="20" s="1"/>
  <c r="I65" i="20"/>
  <c r="G65" i="20"/>
  <c r="E65" i="20"/>
  <c r="C65" i="20"/>
  <c r="I64" i="20"/>
  <c r="G64" i="20"/>
  <c r="E64" i="20"/>
  <c r="C64" i="20"/>
  <c r="G61" i="20"/>
  <c r="E61" i="20"/>
  <c r="C61" i="20"/>
  <c r="H59" i="20"/>
  <c r="I59" i="20" s="1"/>
  <c r="F59" i="20"/>
  <c r="G59" i="20" s="1"/>
  <c r="E59" i="20"/>
  <c r="D59" i="20"/>
  <c r="B59" i="20"/>
  <c r="C59" i="20" s="1"/>
  <c r="I58" i="20"/>
  <c r="G58" i="20"/>
  <c r="E58" i="20"/>
  <c r="C58" i="20"/>
  <c r="I57" i="20"/>
  <c r="G57" i="20"/>
  <c r="E57" i="20"/>
  <c r="C57" i="20"/>
  <c r="I56" i="20"/>
  <c r="G56" i="20"/>
  <c r="E56" i="20"/>
  <c r="C56" i="20"/>
  <c r="I55" i="20"/>
  <c r="G55" i="20"/>
  <c r="E55" i="20"/>
  <c r="C55" i="20"/>
  <c r="I54" i="20"/>
  <c r="G54" i="20"/>
  <c r="E54" i="20"/>
  <c r="C54" i="20"/>
  <c r="I53" i="20"/>
  <c r="G53" i="20"/>
  <c r="E53" i="20"/>
  <c r="C53" i="20"/>
  <c r="I52" i="20"/>
  <c r="G52" i="20"/>
  <c r="E52" i="20"/>
  <c r="C52" i="20"/>
  <c r="I51" i="20"/>
  <c r="G51" i="20"/>
  <c r="E51" i="20"/>
  <c r="C51" i="20"/>
  <c r="I49" i="20"/>
  <c r="H49" i="20"/>
  <c r="F49" i="20"/>
  <c r="G49" i="20" s="1"/>
  <c r="E49" i="20"/>
  <c r="D49" i="20"/>
  <c r="C49" i="20"/>
  <c r="B49" i="20"/>
  <c r="I48" i="20"/>
  <c r="G48" i="20"/>
  <c r="E48" i="20"/>
  <c r="C48" i="20"/>
  <c r="I46" i="20"/>
  <c r="H46" i="20"/>
  <c r="F46" i="20"/>
  <c r="G46" i="20" s="1"/>
  <c r="E46" i="20"/>
  <c r="D46" i="20"/>
  <c r="C46" i="20"/>
  <c r="B46" i="20"/>
  <c r="I45" i="20"/>
  <c r="G45" i="20"/>
  <c r="E45" i="20"/>
  <c r="C45" i="20"/>
  <c r="I44" i="20"/>
  <c r="G44" i="20"/>
  <c r="E44" i="20"/>
  <c r="C44" i="20"/>
  <c r="I43" i="20"/>
  <c r="G43" i="20"/>
  <c r="E43" i="20"/>
  <c r="C43" i="20"/>
  <c r="I42" i="20"/>
  <c r="G42" i="20"/>
  <c r="E42" i="20"/>
  <c r="C42" i="20"/>
  <c r="I41" i="20"/>
  <c r="G41" i="20"/>
  <c r="E41" i="20"/>
  <c r="C41" i="20"/>
  <c r="I40" i="20"/>
  <c r="G40" i="20"/>
  <c r="E40" i="20"/>
  <c r="C40" i="20"/>
  <c r="I39" i="20"/>
  <c r="G39" i="20"/>
  <c r="E39" i="20"/>
  <c r="C39" i="20"/>
  <c r="I38" i="20"/>
  <c r="G38" i="20"/>
  <c r="E38" i="20"/>
  <c r="C38" i="20"/>
  <c r="I37" i="20"/>
  <c r="G37" i="20"/>
  <c r="E37" i="20"/>
  <c r="C37" i="20"/>
  <c r="I36" i="20"/>
  <c r="G36" i="20"/>
  <c r="E36" i="20"/>
  <c r="C36" i="20"/>
  <c r="I35" i="20"/>
  <c r="G35" i="20"/>
  <c r="E35" i="20"/>
  <c r="C35" i="20"/>
  <c r="I34" i="20"/>
  <c r="G34" i="20"/>
  <c r="E34" i="20"/>
  <c r="C34" i="20"/>
  <c r="I33" i="20"/>
  <c r="G33" i="20"/>
  <c r="E33" i="20"/>
  <c r="C33" i="20"/>
  <c r="I32" i="20"/>
  <c r="G32" i="20"/>
  <c r="E32" i="20"/>
  <c r="C32" i="20"/>
  <c r="I31" i="20"/>
  <c r="G31" i="20"/>
  <c r="E31" i="20"/>
  <c r="C31" i="20"/>
  <c r="I30" i="20"/>
  <c r="G30" i="20"/>
  <c r="E30" i="20"/>
  <c r="C30" i="20"/>
  <c r="I29" i="20"/>
  <c r="G29" i="20"/>
  <c r="E29" i="20"/>
  <c r="C29" i="20"/>
  <c r="I28" i="20"/>
  <c r="G28" i="20"/>
  <c r="E28" i="20"/>
  <c r="C28" i="20"/>
  <c r="I27" i="20"/>
  <c r="G27" i="20"/>
  <c r="E27" i="20"/>
  <c r="C27" i="20"/>
  <c r="I25" i="20"/>
  <c r="H25" i="20"/>
  <c r="H60" i="20" s="1"/>
  <c r="F25" i="20"/>
  <c r="F60" i="20" s="1"/>
  <c r="E25" i="20"/>
  <c r="D25" i="20"/>
  <c r="D60" i="20" s="1"/>
  <c r="C25" i="20"/>
  <c r="B25" i="20"/>
  <c r="B60" i="20" s="1"/>
  <c r="I24" i="20"/>
  <c r="G24" i="20"/>
  <c r="E24" i="20"/>
  <c r="C24" i="20"/>
  <c r="I23" i="20"/>
  <c r="G23" i="20"/>
  <c r="E23" i="20"/>
  <c r="C23" i="20"/>
  <c r="I21" i="20"/>
  <c r="G21" i="20"/>
  <c r="E21" i="20"/>
  <c r="C21" i="20"/>
  <c r="I20" i="20"/>
  <c r="G20" i="20"/>
  <c r="E20" i="20"/>
  <c r="C20" i="20"/>
  <c r="I19" i="20"/>
  <c r="G19" i="20"/>
  <c r="E19" i="20"/>
  <c r="C19" i="20"/>
  <c r="I18" i="20"/>
  <c r="G18" i="20"/>
  <c r="E18" i="20"/>
  <c r="C18" i="20"/>
  <c r="H16" i="20"/>
  <c r="F16" i="20"/>
  <c r="D16" i="20"/>
  <c r="B16" i="20"/>
  <c r="I15" i="20"/>
  <c r="H15" i="20"/>
  <c r="F15" i="20"/>
  <c r="G15" i="20" s="1"/>
  <c r="E15" i="20"/>
  <c r="D15" i="20"/>
  <c r="C15" i="20"/>
  <c r="B15" i="20"/>
  <c r="I14" i="20"/>
  <c r="G14" i="20"/>
  <c r="E14" i="20"/>
  <c r="C14" i="20"/>
  <c r="H13" i="20"/>
  <c r="B13" i="20"/>
  <c r="F13" i="20"/>
  <c r="D13" i="20"/>
  <c r="C205" i="19"/>
  <c r="C196" i="19"/>
  <c r="C205" i="18"/>
  <c r="C196" i="18"/>
  <c r="C205" i="17"/>
  <c r="C196" i="17"/>
  <c r="C205" i="16"/>
  <c r="C196" i="16"/>
  <c r="C205" i="15"/>
  <c r="C196" i="15"/>
  <c r="C215" i="14"/>
  <c r="C205" i="14"/>
  <c r="C196" i="14"/>
  <c r="H183" i="23" l="1"/>
  <c r="F183" i="23"/>
  <c r="B183" i="21"/>
  <c r="C183" i="21" s="1"/>
  <c r="F122" i="23"/>
  <c r="F144" i="23" s="1"/>
  <c r="H122" i="23"/>
  <c r="H144" i="23" s="1"/>
  <c r="H138" i="23"/>
  <c r="H146" i="23" s="1"/>
  <c r="B62" i="23"/>
  <c r="C60" i="23"/>
  <c r="H172" i="23"/>
  <c r="F171" i="23"/>
  <c r="F172" i="23" s="1"/>
  <c r="I60" i="23"/>
  <c r="H62" i="23"/>
  <c r="E92" i="23"/>
  <c r="D94" i="23"/>
  <c r="H79" i="23"/>
  <c r="I77" i="23"/>
  <c r="G92" i="23"/>
  <c r="F94" i="23"/>
  <c r="F143" i="23"/>
  <c r="G109" i="23"/>
  <c r="D79" i="23"/>
  <c r="E77" i="23"/>
  <c r="C92" i="23"/>
  <c r="B94" i="23"/>
  <c r="F79" i="23"/>
  <c r="G77" i="23"/>
  <c r="H94" i="23"/>
  <c r="I92" i="23"/>
  <c r="H143" i="23"/>
  <c r="I109" i="23"/>
  <c r="D62" i="23"/>
  <c r="E60" i="23"/>
  <c r="B183" i="23"/>
  <c r="C183" i="23" s="1"/>
  <c r="B196" i="23"/>
  <c r="C196" i="23" s="1"/>
  <c r="D143" i="23"/>
  <c r="E109" i="23"/>
  <c r="D183" i="23"/>
  <c r="D196" i="23"/>
  <c r="G84" i="23"/>
  <c r="F16" i="23"/>
  <c r="H166" i="23"/>
  <c r="H171" i="23" s="1"/>
  <c r="B77" i="23"/>
  <c r="C61" i="23"/>
  <c r="F60" i="23"/>
  <c r="B122" i="22"/>
  <c r="B144" i="22" s="1"/>
  <c r="B191" i="22"/>
  <c r="B196" i="22" s="1"/>
  <c r="C196" i="22" s="1"/>
  <c r="D191" i="22"/>
  <c r="D178" i="21"/>
  <c r="F178" i="21"/>
  <c r="H178" i="21"/>
  <c r="B138" i="21"/>
  <c r="B146" i="21" s="1"/>
  <c r="B191" i="20"/>
  <c r="B196" i="20" s="1"/>
  <c r="C196" i="20" s="1"/>
  <c r="C77" i="22"/>
  <c r="B79" i="22"/>
  <c r="F94" i="22"/>
  <c r="G92" i="22"/>
  <c r="D79" i="22"/>
  <c r="E77" i="22"/>
  <c r="F79" i="22"/>
  <c r="G77" i="22"/>
  <c r="E109" i="22"/>
  <c r="D143" i="22"/>
  <c r="B183" i="22"/>
  <c r="C183" i="22" s="1"/>
  <c r="F143" i="22"/>
  <c r="G109" i="22"/>
  <c r="D183" i="22"/>
  <c r="H143" i="22"/>
  <c r="I109" i="22"/>
  <c r="F183" i="22"/>
  <c r="B62" i="22"/>
  <c r="C60" i="22"/>
  <c r="F196" i="22"/>
  <c r="D196" i="22"/>
  <c r="H183" i="22"/>
  <c r="H196" i="22"/>
  <c r="H62" i="22"/>
  <c r="I60" i="22"/>
  <c r="D94" i="22"/>
  <c r="E92" i="22"/>
  <c r="D166" i="22"/>
  <c r="H92" i="22"/>
  <c r="F171" i="22"/>
  <c r="F172" i="22" s="1"/>
  <c r="D60" i="22"/>
  <c r="H77" i="22"/>
  <c r="E66" i="22"/>
  <c r="F60" i="22"/>
  <c r="B92" i="22"/>
  <c r="B79" i="21"/>
  <c r="C77" i="21"/>
  <c r="D94" i="21"/>
  <c r="E92" i="21"/>
  <c r="D79" i="21"/>
  <c r="E77" i="21"/>
  <c r="F94" i="21"/>
  <c r="G92" i="21"/>
  <c r="B62" i="21"/>
  <c r="C60" i="21"/>
  <c r="H79" i="21"/>
  <c r="I77" i="21"/>
  <c r="H94" i="21"/>
  <c r="I92" i="21"/>
  <c r="H143" i="21"/>
  <c r="I109" i="21"/>
  <c r="D183" i="21"/>
  <c r="D196" i="21"/>
  <c r="F183" i="21"/>
  <c r="F196" i="21"/>
  <c r="D143" i="21"/>
  <c r="E109" i="21"/>
  <c r="H183" i="21"/>
  <c r="H196" i="21"/>
  <c r="D62" i="21"/>
  <c r="E60" i="21"/>
  <c r="I60" i="21"/>
  <c r="H62" i="21"/>
  <c r="F143" i="21"/>
  <c r="G109" i="21"/>
  <c r="D166" i="21"/>
  <c r="D171" i="21" s="1"/>
  <c r="D172" i="21" s="1"/>
  <c r="H166" i="21"/>
  <c r="H171" i="21" s="1"/>
  <c r="H172" i="21" s="1"/>
  <c r="F77" i="21"/>
  <c r="F171" i="21"/>
  <c r="F172" i="21" s="1"/>
  <c r="E25" i="21"/>
  <c r="F60" i="21"/>
  <c r="B92" i="21"/>
  <c r="G60" i="20"/>
  <c r="F62" i="20"/>
  <c r="E77" i="20"/>
  <c r="D79" i="20"/>
  <c r="G92" i="20"/>
  <c r="F94" i="20"/>
  <c r="B183" i="20"/>
  <c r="C183" i="20" s="1"/>
  <c r="C92" i="20"/>
  <c r="B94" i="20"/>
  <c r="E92" i="20"/>
  <c r="D94" i="20"/>
  <c r="F79" i="20"/>
  <c r="G77" i="20"/>
  <c r="D183" i="20"/>
  <c r="F143" i="20"/>
  <c r="G109" i="20"/>
  <c r="H143" i="20"/>
  <c r="I109" i="20"/>
  <c r="D143" i="20"/>
  <c r="E109" i="20"/>
  <c r="B62" i="20"/>
  <c r="C60" i="20"/>
  <c r="H79" i="20"/>
  <c r="I77" i="20"/>
  <c r="F183" i="20"/>
  <c r="F196" i="20"/>
  <c r="H62" i="20"/>
  <c r="I60" i="20"/>
  <c r="D62" i="20"/>
  <c r="E60" i="20"/>
  <c r="H183" i="20"/>
  <c r="H196" i="20"/>
  <c r="H171" i="20"/>
  <c r="H172" i="20" s="1"/>
  <c r="D196" i="20"/>
  <c r="G84" i="20"/>
  <c r="H92" i="20"/>
  <c r="E66" i="20"/>
  <c r="F171" i="20"/>
  <c r="F172" i="20" s="1"/>
  <c r="B77" i="20"/>
  <c r="G25" i="20"/>
  <c r="C84" i="20"/>
  <c r="H170" i="19"/>
  <c r="F170" i="19"/>
  <c r="D170" i="19"/>
  <c r="B170" i="19"/>
  <c r="H170" i="18"/>
  <c r="F170" i="18"/>
  <c r="D170" i="18"/>
  <c r="B170" i="18"/>
  <c r="H170" i="17"/>
  <c r="F170" i="17"/>
  <c r="D170" i="17"/>
  <c r="B170" i="17"/>
  <c r="H170" i="16"/>
  <c r="F170" i="16"/>
  <c r="D170" i="16"/>
  <c r="B170" i="16"/>
  <c r="H170" i="15"/>
  <c r="F170" i="15"/>
  <c r="D170" i="15"/>
  <c r="B170" i="15"/>
  <c r="H170" i="14"/>
  <c r="F170" i="14"/>
  <c r="D170" i="14"/>
  <c r="B170" i="14"/>
  <c r="H61" i="19"/>
  <c r="F61" i="19"/>
  <c r="D61" i="19"/>
  <c r="H61" i="18"/>
  <c r="F61" i="18"/>
  <c r="D61" i="18"/>
  <c r="H61" i="17"/>
  <c r="F61" i="17"/>
  <c r="D61" i="17"/>
  <c r="B61" i="17"/>
  <c r="H61" i="16"/>
  <c r="F61" i="16"/>
  <c r="D61" i="16"/>
  <c r="H61" i="15"/>
  <c r="F61" i="15"/>
  <c r="H106" i="23" l="1"/>
  <c r="I79" i="23"/>
  <c r="G79" i="23"/>
  <c r="F106" i="23"/>
  <c r="C94" i="23"/>
  <c r="B108" i="23"/>
  <c r="H105" i="23"/>
  <c r="I62" i="23"/>
  <c r="H108" i="23"/>
  <c r="I94" i="23"/>
  <c r="E79" i="23"/>
  <c r="D106" i="23"/>
  <c r="G60" i="23"/>
  <c r="F62" i="23"/>
  <c r="D105" i="23"/>
  <c r="E62" i="23"/>
  <c r="D108" i="23"/>
  <c r="E94" i="23"/>
  <c r="B79" i="23"/>
  <c r="C77" i="23"/>
  <c r="F108" i="23"/>
  <c r="G94" i="23"/>
  <c r="C62" i="23"/>
  <c r="B105" i="23"/>
  <c r="D171" i="22"/>
  <c r="D172" i="22" s="1"/>
  <c r="C62" i="22"/>
  <c r="B105" i="22"/>
  <c r="D106" i="22"/>
  <c r="E79" i="22"/>
  <c r="G79" i="22"/>
  <c r="F106" i="22"/>
  <c r="E94" i="22"/>
  <c r="D108" i="22"/>
  <c r="D62" i="22"/>
  <c r="E60" i="22"/>
  <c r="C92" i="22"/>
  <c r="B94" i="22"/>
  <c r="G60" i="22"/>
  <c r="F62" i="22"/>
  <c r="H105" i="22"/>
  <c r="I62" i="22"/>
  <c r="F108" i="22"/>
  <c r="G94" i="22"/>
  <c r="C79" i="22"/>
  <c r="B106" i="22"/>
  <c r="I92" i="22"/>
  <c r="H94" i="22"/>
  <c r="H79" i="22"/>
  <c r="I77" i="22"/>
  <c r="F79" i="21"/>
  <c r="G77" i="21"/>
  <c r="F108" i="21"/>
  <c r="G94" i="21"/>
  <c r="H106" i="21"/>
  <c r="I79" i="21"/>
  <c r="E79" i="21"/>
  <c r="D106" i="21"/>
  <c r="H105" i="21"/>
  <c r="I62" i="21"/>
  <c r="G60" i="21"/>
  <c r="F62" i="21"/>
  <c r="E62" i="21"/>
  <c r="D105" i="21"/>
  <c r="D108" i="21"/>
  <c r="E94" i="21"/>
  <c r="C62" i="21"/>
  <c r="B105" i="21"/>
  <c r="H108" i="21"/>
  <c r="I94" i="21"/>
  <c r="C92" i="21"/>
  <c r="B94" i="21"/>
  <c r="C79" i="21"/>
  <c r="B106" i="21"/>
  <c r="G79" i="20"/>
  <c r="F106" i="20"/>
  <c r="H105" i="20"/>
  <c r="I62" i="20"/>
  <c r="F108" i="20"/>
  <c r="G94" i="20"/>
  <c r="C62" i="20"/>
  <c r="B105" i="20"/>
  <c r="D108" i="20"/>
  <c r="E94" i="20"/>
  <c r="B108" i="20"/>
  <c r="C94" i="20"/>
  <c r="E79" i="20"/>
  <c r="D106" i="20"/>
  <c r="D105" i="20"/>
  <c r="E62" i="20"/>
  <c r="I92" i="20"/>
  <c r="H94" i="20"/>
  <c r="C77" i="20"/>
  <c r="B79" i="20"/>
  <c r="H106" i="20"/>
  <c r="I79" i="20"/>
  <c r="F105" i="20"/>
  <c r="G62" i="20"/>
  <c r="I18" i="19"/>
  <c r="G18" i="19"/>
  <c r="E18" i="19"/>
  <c r="C18" i="19"/>
  <c r="B16" i="19"/>
  <c r="H15" i="19"/>
  <c r="H16" i="19" s="1"/>
  <c r="F15" i="19"/>
  <c r="F16" i="19" s="1"/>
  <c r="D15" i="19"/>
  <c r="E15" i="19" s="1"/>
  <c r="B15" i="19"/>
  <c r="C15" i="19" s="1"/>
  <c r="I14" i="19"/>
  <c r="G14" i="19"/>
  <c r="E14" i="19"/>
  <c r="C14" i="19"/>
  <c r="I18" i="18"/>
  <c r="G18" i="18"/>
  <c r="E18" i="18"/>
  <c r="C18" i="18"/>
  <c r="B16" i="18"/>
  <c r="H15" i="18"/>
  <c r="H16" i="18" s="1"/>
  <c r="F15" i="18"/>
  <c r="F16" i="18" s="1"/>
  <c r="D15" i="18"/>
  <c r="E15" i="18" s="1"/>
  <c r="B15" i="18"/>
  <c r="C15" i="18" s="1"/>
  <c r="I14" i="18"/>
  <c r="G14" i="18"/>
  <c r="E14" i="18"/>
  <c r="C14" i="18"/>
  <c r="I18" i="17"/>
  <c r="G18" i="17"/>
  <c r="E18" i="17"/>
  <c r="C18" i="17"/>
  <c r="H15" i="17"/>
  <c r="H16" i="17" s="1"/>
  <c r="F15" i="17"/>
  <c r="F16" i="17" s="1"/>
  <c r="D15" i="17"/>
  <c r="E15" i="17" s="1"/>
  <c r="B15" i="17"/>
  <c r="B16" i="17" s="1"/>
  <c r="I14" i="17"/>
  <c r="G14" i="17"/>
  <c r="E14" i="17"/>
  <c r="C14" i="17"/>
  <c r="I18" i="16"/>
  <c r="G18" i="16"/>
  <c r="E18" i="16"/>
  <c r="C18" i="16"/>
  <c r="H15" i="16"/>
  <c r="H16" i="16" s="1"/>
  <c r="F15" i="16"/>
  <c r="F16" i="16" s="1"/>
  <c r="D15" i="16"/>
  <c r="E15" i="16" s="1"/>
  <c r="B15" i="16"/>
  <c r="C15" i="16" s="1"/>
  <c r="I14" i="16"/>
  <c r="G14" i="16"/>
  <c r="E14" i="16"/>
  <c r="C14" i="16"/>
  <c r="I18" i="15"/>
  <c r="G18" i="15"/>
  <c r="E18" i="15"/>
  <c r="C18" i="15"/>
  <c r="H15" i="15"/>
  <c r="H16" i="15" s="1"/>
  <c r="F15" i="15"/>
  <c r="F16" i="15" s="1"/>
  <c r="D15" i="15"/>
  <c r="E15" i="15" s="1"/>
  <c r="B15" i="15"/>
  <c r="B16" i="15" s="1"/>
  <c r="I14" i="15"/>
  <c r="G14" i="15"/>
  <c r="E14" i="15"/>
  <c r="C14" i="15"/>
  <c r="I18" i="14"/>
  <c r="G18" i="14"/>
  <c r="E18" i="14"/>
  <c r="I14" i="14"/>
  <c r="G14" i="14"/>
  <c r="G15" i="14"/>
  <c r="E15" i="14"/>
  <c r="E14" i="14"/>
  <c r="H201" i="19"/>
  <c r="F201" i="19"/>
  <c r="D201" i="19"/>
  <c r="B201" i="19"/>
  <c r="H201" i="18"/>
  <c r="F201" i="18"/>
  <c r="D201" i="18"/>
  <c r="B201" i="18"/>
  <c r="H201" i="17"/>
  <c r="F201" i="17"/>
  <c r="D201" i="17"/>
  <c r="B201" i="17"/>
  <c r="H201" i="16"/>
  <c r="F201" i="16"/>
  <c r="D201" i="16"/>
  <c r="B201" i="16"/>
  <c r="H201" i="15"/>
  <c r="F201" i="15"/>
  <c r="D201" i="15"/>
  <c r="B201" i="15"/>
  <c r="H201" i="14"/>
  <c r="F201" i="14"/>
  <c r="D201" i="14"/>
  <c r="H196" i="19"/>
  <c r="F196" i="19"/>
  <c r="D196" i="19"/>
  <c r="B196" i="19"/>
  <c r="D183" i="19"/>
  <c r="B183" i="19"/>
  <c r="C183" i="19" s="1"/>
  <c r="B183" i="18"/>
  <c r="C183" i="18" s="1"/>
  <c r="H196" i="18"/>
  <c r="F196" i="18"/>
  <c r="D196" i="18"/>
  <c r="B196" i="18"/>
  <c r="H196" i="17"/>
  <c r="F196" i="17"/>
  <c r="D196" i="17"/>
  <c r="B196" i="17"/>
  <c r="F183" i="17"/>
  <c r="D183" i="17"/>
  <c r="B183" i="17"/>
  <c r="C183" i="17" s="1"/>
  <c r="F183" i="16"/>
  <c r="B183" i="16"/>
  <c r="C183" i="16" s="1"/>
  <c r="H196" i="16"/>
  <c r="F196" i="16"/>
  <c r="D196" i="16"/>
  <c r="B196" i="16"/>
  <c r="H196" i="15"/>
  <c r="F196" i="15"/>
  <c r="D196" i="15"/>
  <c r="B196" i="15"/>
  <c r="H196" i="14"/>
  <c r="F196" i="14"/>
  <c r="D196" i="14"/>
  <c r="D183" i="14"/>
  <c r="B182" i="18"/>
  <c r="B182" i="17"/>
  <c r="B182" i="16"/>
  <c r="B182" i="15"/>
  <c r="B183" i="15" s="1"/>
  <c r="C183" i="15" s="1"/>
  <c r="B155" i="15"/>
  <c r="H208" i="19"/>
  <c r="H209" i="19" s="1"/>
  <c r="H211" i="19" s="1"/>
  <c r="F208" i="19"/>
  <c r="D208" i="19"/>
  <c r="B208" i="19"/>
  <c r="B209" i="19" s="1"/>
  <c r="B211" i="19" s="1"/>
  <c r="H199" i="19"/>
  <c r="F199" i="19"/>
  <c r="D199" i="19"/>
  <c r="B199" i="19"/>
  <c r="B200" i="19" s="1"/>
  <c r="H189" i="19"/>
  <c r="F189" i="19"/>
  <c r="D189" i="19"/>
  <c r="B189" i="19"/>
  <c r="H188" i="19"/>
  <c r="F188" i="19"/>
  <c r="D188" i="19"/>
  <c r="B188" i="19"/>
  <c r="B190" i="19" s="1"/>
  <c r="H177" i="19"/>
  <c r="F177" i="19"/>
  <c r="D177" i="19"/>
  <c r="B177" i="19"/>
  <c r="B156" i="19"/>
  <c r="B155" i="19"/>
  <c r="B157" i="19" s="1"/>
  <c r="B214" i="19" s="1"/>
  <c r="B154" i="19"/>
  <c r="H137" i="19"/>
  <c r="H138" i="19" s="1"/>
  <c r="H146" i="19" s="1"/>
  <c r="F137" i="19"/>
  <c r="D137" i="19"/>
  <c r="B137" i="19"/>
  <c r="H131" i="19"/>
  <c r="F131" i="19"/>
  <c r="D131" i="19"/>
  <c r="B131" i="19"/>
  <c r="H3" i="19"/>
  <c r="F3" i="19"/>
  <c r="D3" i="19"/>
  <c r="B3" i="19"/>
  <c r="H208" i="18"/>
  <c r="F208" i="18"/>
  <c r="F209" i="18" s="1"/>
  <c r="F211" i="18" s="1"/>
  <c r="D208" i="18"/>
  <c r="D209" i="18" s="1"/>
  <c r="D211" i="18" s="1"/>
  <c r="B208" i="18"/>
  <c r="B209" i="18" s="1"/>
  <c r="B211" i="18" s="1"/>
  <c r="H199" i="18"/>
  <c r="F199" i="18"/>
  <c r="D199" i="18"/>
  <c r="B199" i="18"/>
  <c r="B200" i="18" s="1"/>
  <c r="H189" i="18"/>
  <c r="F189" i="18"/>
  <c r="D189" i="18"/>
  <c r="B189" i="18"/>
  <c r="H188" i="18"/>
  <c r="F188" i="18"/>
  <c r="D188" i="18"/>
  <c r="B188" i="18"/>
  <c r="H177" i="18"/>
  <c r="F177" i="18"/>
  <c r="D177" i="18"/>
  <c r="B177" i="18"/>
  <c r="B156" i="18"/>
  <c r="B155" i="18"/>
  <c r="B154" i="18"/>
  <c r="H137" i="18"/>
  <c r="F137" i="18"/>
  <c r="D137" i="18"/>
  <c r="B137" i="18"/>
  <c r="H131" i="18"/>
  <c r="F131" i="18"/>
  <c r="D131" i="18"/>
  <c r="B131" i="18"/>
  <c r="H3" i="18"/>
  <c r="F3" i="18"/>
  <c r="D3" i="18"/>
  <c r="B3" i="18"/>
  <c r="B13" i="18" s="1"/>
  <c r="H208" i="16"/>
  <c r="F208" i="16"/>
  <c r="D208" i="16"/>
  <c r="B208" i="16"/>
  <c r="H199" i="16"/>
  <c r="F199" i="16"/>
  <c r="D199" i="16"/>
  <c r="B199" i="16"/>
  <c r="B200" i="16" s="1"/>
  <c r="H189" i="16"/>
  <c r="F189" i="16"/>
  <c r="D189" i="16"/>
  <c r="B189" i="16"/>
  <c r="H188" i="16"/>
  <c r="F188" i="16"/>
  <c r="D188" i="16"/>
  <c r="B188" i="16"/>
  <c r="B190" i="16" s="1"/>
  <c r="H177" i="16"/>
  <c r="F177" i="16"/>
  <c r="D177" i="16"/>
  <c r="B177" i="16"/>
  <c r="B156" i="16"/>
  <c r="B155" i="16"/>
  <c r="B154" i="16"/>
  <c r="H137" i="16"/>
  <c r="F137" i="16"/>
  <c r="D137" i="16"/>
  <c r="B137" i="16"/>
  <c r="H131" i="16"/>
  <c r="F131" i="16"/>
  <c r="D131" i="16"/>
  <c r="B131" i="16"/>
  <c r="H3" i="16"/>
  <c r="F3" i="16"/>
  <c r="D3" i="16"/>
  <c r="B3" i="16"/>
  <c r="H208" i="17"/>
  <c r="F208" i="17"/>
  <c r="D208" i="17"/>
  <c r="B208" i="17"/>
  <c r="B209" i="17" s="1"/>
  <c r="B211" i="17" s="1"/>
  <c r="H199" i="17"/>
  <c r="F199" i="17"/>
  <c r="D199" i="17"/>
  <c r="B199" i="17"/>
  <c r="B200" i="17" s="1"/>
  <c r="H189" i="17"/>
  <c r="F189" i="17"/>
  <c r="D189" i="17"/>
  <c r="B189" i="17"/>
  <c r="H188" i="17"/>
  <c r="F188" i="17"/>
  <c r="D188" i="17"/>
  <c r="B188" i="17"/>
  <c r="B190" i="17" s="1"/>
  <c r="H177" i="17"/>
  <c r="F177" i="17"/>
  <c r="D177" i="17"/>
  <c r="B177" i="17"/>
  <c r="B156" i="17"/>
  <c r="B155" i="17"/>
  <c r="B154" i="17"/>
  <c r="B209" i="16"/>
  <c r="B211" i="16" s="1"/>
  <c r="F209" i="19"/>
  <c r="F211" i="19" s="1"/>
  <c r="D209" i="19"/>
  <c r="D211" i="19" s="1"/>
  <c r="H204" i="19"/>
  <c r="F204" i="19"/>
  <c r="D204" i="19"/>
  <c r="B204" i="19"/>
  <c r="D200" i="19"/>
  <c r="H200" i="19"/>
  <c r="F200" i="19"/>
  <c r="H194" i="19"/>
  <c r="F194" i="19"/>
  <c r="D194" i="19"/>
  <c r="B194" i="19"/>
  <c r="H193" i="19"/>
  <c r="F193" i="19"/>
  <c r="D193" i="19"/>
  <c r="B193" i="19"/>
  <c r="H192" i="19"/>
  <c r="H195" i="19" s="1"/>
  <c r="F192" i="19"/>
  <c r="D192" i="19"/>
  <c r="D195" i="19" s="1"/>
  <c r="B192" i="19"/>
  <c r="B195" i="19" s="1"/>
  <c r="H190" i="19"/>
  <c r="F190" i="19"/>
  <c r="D190" i="19"/>
  <c r="H187" i="19"/>
  <c r="H191" i="19" s="1"/>
  <c r="F187" i="19"/>
  <c r="F191" i="19" s="1"/>
  <c r="D187" i="19"/>
  <c r="D191" i="19" s="1"/>
  <c r="B187" i="19"/>
  <c r="H181" i="19"/>
  <c r="F181" i="19"/>
  <c r="D181" i="19"/>
  <c r="B181" i="19"/>
  <c r="H180" i="19"/>
  <c r="F180" i="19"/>
  <c r="D180" i="19"/>
  <c r="B180" i="19"/>
  <c r="H182" i="19"/>
  <c r="H183" i="19" s="1"/>
  <c r="F182" i="19"/>
  <c r="F183" i="19" s="1"/>
  <c r="D182" i="19"/>
  <c r="B182" i="19"/>
  <c r="H175" i="19"/>
  <c r="H176" i="19" s="1"/>
  <c r="H178" i="19" s="1"/>
  <c r="F175" i="19"/>
  <c r="F176" i="19" s="1"/>
  <c r="F178" i="19" s="1"/>
  <c r="D175" i="19"/>
  <c r="D176" i="19" s="1"/>
  <c r="D178" i="19" s="1"/>
  <c r="B175" i="19"/>
  <c r="B176" i="19" s="1"/>
  <c r="B178" i="19" s="1"/>
  <c r="H169" i="19"/>
  <c r="F169" i="19"/>
  <c r="D169" i="19"/>
  <c r="B169" i="19"/>
  <c r="H168" i="19"/>
  <c r="F168" i="19"/>
  <c r="D168" i="19"/>
  <c r="B168" i="19"/>
  <c r="B166" i="19"/>
  <c r="H165" i="19"/>
  <c r="F165" i="19"/>
  <c r="D165" i="19"/>
  <c r="B165" i="19"/>
  <c r="B152" i="19"/>
  <c r="H136" i="19"/>
  <c r="F136" i="19"/>
  <c r="F138" i="19" s="1"/>
  <c r="F146" i="19" s="1"/>
  <c r="D136" i="19"/>
  <c r="B136" i="19"/>
  <c r="B138" i="19" s="1"/>
  <c r="B146" i="19" s="1"/>
  <c r="H130" i="19"/>
  <c r="F130" i="19"/>
  <c r="F132" i="19" s="1"/>
  <c r="F145" i="19" s="1"/>
  <c r="D130" i="19"/>
  <c r="B130" i="19"/>
  <c r="B132" i="19" s="1"/>
  <c r="B145" i="19" s="1"/>
  <c r="H120" i="19"/>
  <c r="F120" i="19"/>
  <c r="D120" i="19"/>
  <c r="B120" i="19"/>
  <c r="H91" i="19"/>
  <c r="I91" i="19" s="1"/>
  <c r="F91" i="19"/>
  <c r="G91" i="19" s="1"/>
  <c r="E91" i="19"/>
  <c r="D91" i="19"/>
  <c r="B91" i="19"/>
  <c r="C91" i="19" s="1"/>
  <c r="I90" i="19"/>
  <c r="G90" i="19"/>
  <c r="E90" i="19"/>
  <c r="C90" i="19"/>
  <c r="I89" i="19"/>
  <c r="G89" i="19"/>
  <c r="E89" i="19"/>
  <c r="C89" i="19"/>
  <c r="I88" i="19"/>
  <c r="G88" i="19"/>
  <c r="E88" i="19"/>
  <c r="C88" i="19"/>
  <c r="I87" i="19"/>
  <c r="G87" i="19"/>
  <c r="E87" i="19"/>
  <c r="C87" i="19"/>
  <c r="I86" i="19"/>
  <c r="G86" i="19"/>
  <c r="E86" i="19"/>
  <c r="C86" i="19"/>
  <c r="H84" i="19"/>
  <c r="H92" i="19" s="1"/>
  <c r="I92" i="19" s="1"/>
  <c r="F84" i="19"/>
  <c r="G84" i="19" s="1"/>
  <c r="E84" i="19"/>
  <c r="D84" i="19"/>
  <c r="B84" i="19"/>
  <c r="C84" i="19" s="1"/>
  <c r="I83" i="19"/>
  <c r="G83" i="19"/>
  <c r="E83" i="19"/>
  <c r="C83" i="19"/>
  <c r="I82" i="19"/>
  <c r="G82" i="19"/>
  <c r="E82" i="19"/>
  <c r="C82" i="19"/>
  <c r="I76" i="19"/>
  <c r="H76" i="19"/>
  <c r="F76" i="19"/>
  <c r="G76" i="19" s="1"/>
  <c r="D76" i="19"/>
  <c r="E76" i="19" s="1"/>
  <c r="B76" i="19"/>
  <c r="C76" i="19" s="1"/>
  <c r="I75" i="19"/>
  <c r="G75" i="19"/>
  <c r="E75" i="19"/>
  <c r="C75" i="19"/>
  <c r="I74" i="19"/>
  <c r="G74" i="19"/>
  <c r="E74" i="19"/>
  <c r="C74" i="19"/>
  <c r="I73" i="19"/>
  <c r="G73" i="19"/>
  <c r="E73" i="19"/>
  <c r="C73" i="19"/>
  <c r="I72" i="19"/>
  <c r="G72" i="19"/>
  <c r="E72" i="19"/>
  <c r="C72" i="19"/>
  <c r="I71" i="19"/>
  <c r="G71" i="19"/>
  <c r="E71" i="19"/>
  <c r="C71" i="19"/>
  <c r="I70" i="19"/>
  <c r="G70" i="19"/>
  <c r="E70" i="19"/>
  <c r="C70" i="19"/>
  <c r="I69" i="19"/>
  <c r="G69" i="19"/>
  <c r="E69" i="19"/>
  <c r="C69" i="19"/>
  <c r="I68" i="19"/>
  <c r="G68" i="19"/>
  <c r="E68" i="19"/>
  <c r="C68" i="19"/>
  <c r="I66" i="19"/>
  <c r="H66" i="19"/>
  <c r="H166" i="19" s="1"/>
  <c r="F66" i="19"/>
  <c r="F166" i="19" s="1"/>
  <c r="E66" i="19"/>
  <c r="D66" i="19"/>
  <c r="B66" i="19"/>
  <c r="C66" i="19" s="1"/>
  <c r="I65" i="19"/>
  <c r="G65" i="19"/>
  <c r="E65" i="19"/>
  <c r="C65" i="19"/>
  <c r="I64" i="19"/>
  <c r="G64" i="19"/>
  <c r="E64" i="19"/>
  <c r="C64" i="19"/>
  <c r="H59" i="19"/>
  <c r="I59" i="19" s="1"/>
  <c r="F59" i="19"/>
  <c r="G59" i="19" s="1"/>
  <c r="D59" i="19"/>
  <c r="E59" i="19" s="1"/>
  <c r="B59" i="19"/>
  <c r="C59" i="19" s="1"/>
  <c r="I58" i="19"/>
  <c r="G58" i="19"/>
  <c r="E58" i="19"/>
  <c r="C58" i="19"/>
  <c r="I57" i="19"/>
  <c r="G57" i="19"/>
  <c r="E57" i="19"/>
  <c r="C57" i="19"/>
  <c r="I56" i="19"/>
  <c r="G56" i="19"/>
  <c r="E56" i="19"/>
  <c r="C56" i="19"/>
  <c r="I55" i="19"/>
  <c r="G55" i="19"/>
  <c r="E55" i="19"/>
  <c r="C55" i="19"/>
  <c r="I54" i="19"/>
  <c r="G54" i="19"/>
  <c r="E54" i="19"/>
  <c r="C54" i="19"/>
  <c r="I53" i="19"/>
  <c r="G53" i="19"/>
  <c r="E53" i="19"/>
  <c r="C53" i="19"/>
  <c r="I52" i="19"/>
  <c r="G52" i="19"/>
  <c r="E52" i="19"/>
  <c r="C52" i="19"/>
  <c r="I51" i="19"/>
  <c r="G51" i="19"/>
  <c r="E51" i="19"/>
  <c r="C51" i="19"/>
  <c r="I49" i="19"/>
  <c r="H49" i="19"/>
  <c r="F49" i="19"/>
  <c r="G49" i="19" s="1"/>
  <c r="E49" i="19"/>
  <c r="D49" i="19"/>
  <c r="B49" i="19"/>
  <c r="C49" i="19" s="1"/>
  <c r="I48" i="19"/>
  <c r="G48" i="19"/>
  <c r="E48" i="19"/>
  <c r="C48" i="19"/>
  <c r="H46" i="19"/>
  <c r="F46" i="19"/>
  <c r="D46" i="19"/>
  <c r="B46" i="19"/>
  <c r="C46" i="19" s="1"/>
  <c r="I45" i="19"/>
  <c r="G45" i="19"/>
  <c r="E45" i="19"/>
  <c r="C45" i="19"/>
  <c r="I44" i="19"/>
  <c r="G44" i="19"/>
  <c r="E44" i="19"/>
  <c r="C44" i="19"/>
  <c r="I43" i="19"/>
  <c r="G43" i="19"/>
  <c r="E43" i="19"/>
  <c r="C43" i="19"/>
  <c r="I42" i="19"/>
  <c r="G42" i="19"/>
  <c r="E42" i="19"/>
  <c r="C42" i="19"/>
  <c r="I41" i="19"/>
  <c r="G41" i="19"/>
  <c r="E41" i="19"/>
  <c r="C41" i="19"/>
  <c r="I40" i="19"/>
  <c r="G40" i="19"/>
  <c r="E40" i="19"/>
  <c r="C40" i="19"/>
  <c r="I39" i="19"/>
  <c r="G39" i="19"/>
  <c r="E39" i="19"/>
  <c r="C39" i="19"/>
  <c r="I38" i="19"/>
  <c r="G38" i="19"/>
  <c r="E38" i="19"/>
  <c r="C38" i="19"/>
  <c r="I37" i="19"/>
  <c r="G37" i="19"/>
  <c r="E37" i="19"/>
  <c r="C37" i="19"/>
  <c r="I36" i="19"/>
  <c r="G36" i="19"/>
  <c r="E36" i="19"/>
  <c r="C36" i="19"/>
  <c r="I35" i="19"/>
  <c r="G35" i="19"/>
  <c r="E35" i="19"/>
  <c r="C35" i="19"/>
  <c r="I34" i="19"/>
  <c r="G34" i="19"/>
  <c r="E34" i="19"/>
  <c r="C34" i="19"/>
  <c r="I33" i="19"/>
  <c r="G33" i="19"/>
  <c r="E33" i="19"/>
  <c r="C33" i="19"/>
  <c r="I32" i="19"/>
  <c r="G32" i="19"/>
  <c r="E32" i="19"/>
  <c r="C32" i="19"/>
  <c r="I31" i="19"/>
  <c r="G31" i="19"/>
  <c r="E31" i="19"/>
  <c r="C31" i="19"/>
  <c r="I30" i="19"/>
  <c r="G30" i="19"/>
  <c r="E30" i="19"/>
  <c r="C30" i="19"/>
  <c r="I29" i="19"/>
  <c r="G29" i="19"/>
  <c r="E29" i="19"/>
  <c r="C29" i="19"/>
  <c r="I28" i="19"/>
  <c r="G28" i="19"/>
  <c r="E28" i="19"/>
  <c r="C28" i="19"/>
  <c r="I27" i="19"/>
  <c r="G27" i="19"/>
  <c r="E27" i="19"/>
  <c r="C27" i="19"/>
  <c r="H25" i="19"/>
  <c r="I25" i="19" s="1"/>
  <c r="F25" i="19"/>
  <c r="G25" i="19" s="1"/>
  <c r="D25" i="19"/>
  <c r="B25" i="19"/>
  <c r="C25" i="19" s="1"/>
  <c r="I24" i="19"/>
  <c r="G24" i="19"/>
  <c r="E24" i="19"/>
  <c r="C24" i="19"/>
  <c r="I23" i="19"/>
  <c r="G23" i="19"/>
  <c r="E23" i="19"/>
  <c r="C23" i="19"/>
  <c r="I21" i="19"/>
  <c r="G21" i="19"/>
  <c r="E21" i="19"/>
  <c r="C21" i="19"/>
  <c r="I20" i="19"/>
  <c r="G20" i="19"/>
  <c r="E20" i="19"/>
  <c r="C20" i="19"/>
  <c r="I19" i="19"/>
  <c r="G19" i="19"/>
  <c r="E19" i="19"/>
  <c r="C19" i="19"/>
  <c r="H13" i="19"/>
  <c r="F13" i="19"/>
  <c r="D13" i="19"/>
  <c r="B13" i="19"/>
  <c r="H209" i="18"/>
  <c r="H211" i="18" s="1"/>
  <c r="F204" i="18"/>
  <c r="H204" i="18"/>
  <c r="D204" i="18"/>
  <c r="B204" i="18"/>
  <c r="F200" i="18"/>
  <c r="F205" i="18" s="1"/>
  <c r="H200" i="18"/>
  <c r="D200" i="18"/>
  <c r="H194" i="18"/>
  <c r="F194" i="18"/>
  <c r="D194" i="18"/>
  <c r="B194" i="18"/>
  <c r="H193" i="18"/>
  <c r="F193" i="18"/>
  <c r="D193" i="18"/>
  <c r="B193" i="18"/>
  <c r="H192" i="18"/>
  <c r="H195" i="18" s="1"/>
  <c r="F192" i="18"/>
  <c r="F195" i="18" s="1"/>
  <c r="D192" i="18"/>
  <c r="D195" i="18" s="1"/>
  <c r="B192" i="18"/>
  <c r="H190" i="18"/>
  <c r="F190" i="18"/>
  <c r="D190" i="18"/>
  <c r="B190" i="18"/>
  <c r="H187" i="18"/>
  <c r="H191" i="18" s="1"/>
  <c r="F187" i="18"/>
  <c r="F191" i="18" s="1"/>
  <c r="D187" i="18"/>
  <c r="D191" i="18" s="1"/>
  <c r="B187" i="18"/>
  <c r="B191" i="18" s="1"/>
  <c r="H181" i="18"/>
  <c r="F181" i="18"/>
  <c r="D181" i="18"/>
  <c r="B181" i="18"/>
  <c r="H180" i="18"/>
  <c r="F180" i="18"/>
  <c r="D180" i="18"/>
  <c r="B180" i="18"/>
  <c r="H182" i="18"/>
  <c r="H183" i="18" s="1"/>
  <c r="F182" i="18"/>
  <c r="F183" i="18" s="1"/>
  <c r="D182" i="18"/>
  <c r="D183" i="18" s="1"/>
  <c r="H176" i="18"/>
  <c r="H178" i="18" s="1"/>
  <c r="H175" i="18"/>
  <c r="F175" i="18"/>
  <c r="F176" i="18" s="1"/>
  <c r="F178" i="18" s="1"/>
  <c r="D175" i="18"/>
  <c r="D176" i="18" s="1"/>
  <c r="D178" i="18" s="1"/>
  <c r="B175" i="18"/>
  <c r="B176" i="18" s="1"/>
  <c r="H169" i="18"/>
  <c r="F169" i="18"/>
  <c r="D169" i="18"/>
  <c r="B169" i="18"/>
  <c r="H168" i="18"/>
  <c r="F168" i="18"/>
  <c r="D168" i="18"/>
  <c r="B168" i="18"/>
  <c r="D166" i="18"/>
  <c r="H165" i="18"/>
  <c r="F165" i="18"/>
  <c r="D165" i="18"/>
  <c r="B165" i="18"/>
  <c r="B157" i="18"/>
  <c r="B214" i="18" s="1"/>
  <c r="B152" i="18"/>
  <c r="H138" i="18"/>
  <c r="H146" i="18" s="1"/>
  <c r="H136" i="18"/>
  <c r="F136" i="18"/>
  <c r="F138" i="18" s="1"/>
  <c r="F146" i="18" s="1"/>
  <c r="D136" i="18"/>
  <c r="D138" i="18" s="1"/>
  <c r="D146" i="18" s="1"/>
  <c r="B136" i="18"/>
  <c r="B138" i="18" s="1"/>
  <c r="B146" i="18" s="1"/>
  <c r="H130" i="18"/>
  <c r="F130" i="18"/>
  <c r="F132" i="18" s="1"/>
  <c r="F145" i="18" s="1"/>
  <c r="D130" i="18"/>
  <c r="D132" i="18" s="1"/>
  <c r="D145" i="18" s="1"/>
  <c r="B130" i="18"/>
  <c r="B132" i="18" s="1"/>
  <c r="B145" i="18" s="1"/>
  <c r="H120" i="18"/>
  <c r="F120" i="18"/>
  <c r="D120" i="18"/>
  <c r="B120" i="18"/>
  <c r="H91" i="18"/>
  <c r="I91" i="18" s="1"/>
  <c r="F91" i="18"/>
  <c r="G91" i="18" s="1"/>
  <c r="D91" i="18"/>
  <c r="E91" i="18" s="1"/>
  <c r="B91" i="18"/>
  <c r="C91" i="18" s="1"/>
  <c r="I90" i="18"/>
  <c r="G90" i="18"/>
  <c r="E90" i="18"/>
  <c r="C90" i="18"/>
  <c r="I89" i="18"/>
  <c r="G89" i="18"/>
  <c r="E89" i="18"/>
  <c r="C89" i="18"/>
  <c r="I88" i="18"/>
  <c r="G88" i="18"/>
  <c r="E88" i="18"/>
  <c r="C88" i="18"/>
  <c r="I87" i="18"/>
  <c r="G87" i="18"/>
  <c r="E87" i="18"/>
  <c r="C87" i="18"/>
  <c r="I86" i="18"/>
  <c r="G86" i="18"/>
  <c r="E86" i="18"/>
  <c r="C86" i="18"/>
  <c r="I84" i="18"/>
  <c r="H84" i="18"/>
  <c r="H92" i="18" s="1"/>
  <c r="I92" i="18" s="1"/>
  <c r="F84" i="18"/>
  <c r="G84" i="18" s="1"/>
  <c r="D84" i="18"/>
  <c r="E84" i="18" s="1"/>
  <c r="B84" i="18"/>
  <c r="C84" i="18" s="1"/>
  <c r="I83" i="18"/>
  <c r="G83" i="18"/>
  <c r="E83" i="18"/>
  <c r="C83" i="18"/>
  <c r="I82" i="18"/>
  <c r="G82" i="18"/>
  <c r="E82" i="18"/>
  <c r="C82" i="18"/>
  <c r="I76" i="18"/>
  <c r="H76" i="18"/>
  <c r="F76" i="18"/>
  <c r="G76" i="18" s="1"/>
  <c r="D76" i="18"/>
  <c r="E76" i="18" s="1"/>
  <c r="B76" i="18"/>
  <c r="C76" i="18" s="1"/>
  <c r="I75" i="18"/>
  <c r="G75" i="18"/>
  <c r="E75" i="18"/>
  <c r="C75" i="18"/>
  <c r="I74" i="18"/>
  <c r="G74" i="18"/>
  <c r="E74" i="18"/>
  <c r="C74" i="18"/>
  <c r="I73" i="18"/>
  <c r="G73" i="18"/>
  <c r="E73" i="18"/>
  <c r="C73" i="18"/>
  <c r="I72" i="18"/>
  <c r="G72" i="18"/>
  <c r="E72" i="18"/>
  <c r="C72" i="18"/>
  <c r="I71" i="18"/>
  <c r="G71" i="18"/>
  <c r="E71" i="18"/>
  <c r="C71" i="18"/>
  <c r="I70" i="18"/>
  <c r="G70" i="18"/>
  <c r="E70" i="18"/>
  <c r="C70" i="18"/>
  <c r="I69" i="18"/>
  <c r="G69" i="18"/>
  <c r="E69" i="18"/>
  <c r="C69" i="18"/>
  <c r="I68" i="18"/>
  <c r="G68" i="18"/>
  <c r="E68" i="18"/>
  <c r="C68" i="18"/>
  <c r="I66" i="18"/>
  <c r="H66" i="18"/>
  <c r="H166" i="18" s="1"/>
  <c r="F66" i="18"/>
  <c r="E66" i="18"/>
  <c r="D66" i="18"/>
  <c r="B66" i="18"/>
  <c r="C66" i="18" s="1"/>
  <c r="I65" i="18"/>
  <c r="G65" i="18"/>
  <c r="E65" i="18"/>
  <c r="C65" i="18"/>
  <c r="I64" i="18"/>
  <c r="G64" i="18"/>
  <c r="E64" i="18"/>
  <c r="C64" i="18"/>
  <c r="I59" i="18"/>
  <c r="H59" i="18"/>
  <c r="F59" i="18"/>
  <c r="G59" i="18" s="1"/>
  <c r="D59" i="18"/>
  <c r="E59" i="18" s="1"/>
  <c r="B59" i="18"/>
  <c r="C59" i="18" s="1"/>
  <c r="I58" i="18"/>
  <c r="G58" i="18"/>
  <c r="E58" i="18"/>
  <c r="C58" i="18"/>
  <c r="I57" i="18"/>
  <c r="G57" i="18"/>
  <c r="E57" i="18"/>
  <c r="C57" i="18"/>
  <c r="I56" i="18"/>
  <c r="G56" i="18"/>
  <c r="E56" i="18"/>
  <c r="C56" i="18"/>
  <c r="I55" i="18"/>
  <c r="G55" i="18"/>
  <c r="E55" i="18"/>
  <c r="C55" i="18"/>
  <c r="I54" i="18"/>
  <c r="G54" i="18"/>
  <c r="E54" i="18"/>
  <c r="C54" i="18"/>
  <c r="I53" i="18"/>
  <c r="G53" i="18"/>
  <c r="E53" i="18"/>
  <c r="C53" i="18"/>
  <c r="I52" i="18"/>
  <c r="G52" i="18"/>
  <c r="E52" i="18"/>
  <c r="C52" i="18"/>
  <c r="I51" i="18"/>
  <c r="G51" i="18"/>
  <c r="E51" i="18"/>
  <c r="C51" i="18"/>
  <c r="I49" i="18"/>
  <c r="H49" i="18"/>
  <c r="F49" i="18"/>
  <c r="G49" i="18" s="1"/>
  <c r="E49" i="18"/>
  <c r="D49" i="18"/>
  <c r="B49" i="18"/>
  <c r="C49" i="18" s="1"/>
  <c r="I48" i="18"/>
  <c r="G48" i="18"/>
  <c r="E48" i="18"/>
  <c r="C48" i="18"/>
  <c r="H46" i="18"/>
  <c r="F46" i="18"/>
  <c r="D46" i="18"/>
  <c r="B46" i="18"/>
  <c r="C46" i="18" s="1"/>
  <c r="I45" i="18"/>
  <c r="G45" i="18"/>
  <c r="E45" i="18"/>
  <c r="C45" i="18"/>
  <c r="I44" i="18"/>
  <c r="G44" i="18"/>
  <c r="E44" i="18"/>
  <c r="C44" i="18"/>
  <c r="I43" i="18"/>
  <c r="G43" i="18"/>
  <c r="E43" i="18"/>
  <c r="C43" i="18"/>
  <c r="I42" i="18"/>
  <c r="G42" i="18"/>
  <c r="E42" i="18"/>
  <c r="C42" i="18"/>
  <c r="I41" i="18"/>
  <c r="G41" i="18"/>
  <c r="E41" i="18"/>
  <c r="C41" i="18"/>
  <c r="I40" i="18"/>
  <c r="G40" i="18"/>
  <c r="E40" i="18"/>
  <c r="C40" i="18"/>
  <c r="I39" i="18"/>
  <c r="G39" i="18"/>
  <c r="E39" i="18"/>
  <c r="C39" i="18"/>
  <c r="I38" i="18"/>
  <c r="G38" i="18"/>
  <c r="E38" i="18"/>
  <c r="C38" i="18"/>
  <c r="I37" i="18"/>
  <c r="G37" i="18"/>
  <c r="E37" i="18"/>
  <c r="C37" i="18"/>
  <c r="I36" i="18"/>
  <c r="G36" i="18"/>
  <c r="E36" i="18"/>
  <c r="C36" i="18"/>
  <c r="I35" i="18"/>
  <c r="G35" i="18"/>
  <c r="E35" i="18"/>
  <c r="C35" i="18"/>
  <c r="I34" i="18"/>
  <c r="G34" i="18"/>
  <c r="E34" i="18"/>
  <c r="C34" i="18"/>
  <c r="I33" i="18"/>
  <c r="G33" i="18"/>
  <c r="E33" i="18"/>
  <c r="C33" i="18"/>
  <c r="I32" i="18"/>
  <c r="G32" i="18"/>
  <c r="E32" i="18"/>
  <c r="C32" i="18"/>
  <c r="I31" i="18"/>
  <c r="G31" i="18"/>
  <c r="E31" i="18"/>
  <c r="C31" i="18"/>
  <c r="I30" i="18"/>
  <c r="G30" i="18"/>
  <c r="E30" i="18"/>
  <c r="C30" i="18"/>
  <c r="I29" i="18"/>
  <c r="G29" i="18"/>
  <c r="E29" i="18"/>
  <c r="C29" i="18"/>
  <c r="I28" i="18"/>
  <c r="G28" i="18"/>
  <c r="E28" i="18"/>
  <c r="C28" i="18"/>
  <c r="I27" i="18"/>
  <c r="G27" i="18"/>
  <c r="E27" i="18"/>
  <c r="C27" i="18"/>
  <c r="H25" i="18"/>
  <c r="F25" i="18"/>
  <c r="G25" i="18" s="1"/>
  <c r="D25" i="18"/>
  <c r="E25" i="18" s="1"/>
  <c r="B25" i="18"/>
  <c r="C25" i="18" s="1"/>
  <c r="I24" i="18"/>
  <c r="G24" i="18"/>
  <c r="E24" i="18"/>
  <c r="C24" i="18"/>
  <c r="I23" i="18"/>
  <c r="G23" i="18"/>
  <c r="E23" i="18"/>
  <c r="C23" i="18"/>
  <c r="I21" i="18"/>
  <c r="G21" i="18"/>
  <c r="E21" i="18"/>
  <c r="C21" i="18"/>
  <c r="I20" i="18"/>
  <c r="G20" i="18"/>
  <c r="E20" i="18"/>
  <c r="C20" i="18"/>
  <c r="I19" i="18"/>
  <c r="G19" i="18"/>
  <c r="E19" i="18"/>
  <c r="C19" i="18"/>
  <c r="H13" i="18"/>
  <c r="F13" i="18"/>
  <c r="D13" i="18"/>
  <c r="H209" i="17"/>
  <c r="H211" i="17" s="1"/>
  <c r="F209" i="17"/>
  <c r="F211" i="17" s="1"/>
  <c r="D209" i="17"/>
  <c r="D211" i="17" s="1"/>
  <c r="H204" i="17"/>
  <c r="F204" i="17"/>
  <c r="D204" i="17"/>
  <c r="B204" i="17"/>
  <c r="H200" i="17"/>
  <c r="F200" i="17"/>
  <c r="D200" i="17"/>
  <c r="D205" i="17" s="1"/>
  <c r="H194" i="17"/>
  <c r="F194" i="17"/>
  <c r="D194" i="17"/>
  <c r="B194" i="17"/>
  <c r="H193" i="17"/>
  <c r="F193" i="17"/>
  <c r="D193" i="17"/>
  <c r="B193" i="17"/>
  <c r="H192" i="17"/>
  <c r="H195" i="17" s="1"/>
  <c r="F192" i="17"/>
  <c r="F195" i="17" s="1"/>
  <c r="D192" i="17"/>
  <c r="D195" i="17" s="1"/>
  <c r="B192" i="17"/>
  <c r="B195" i="17" s="1"/>
  <c r="H190" i="17"/>
  <c r="F190" i="17"/>
  <c r="D190" i="17"/>
  <c r="H187" i="17"/>
  <c r="H191" i="17" s="1"/>
  <c r="F187" i="17"/>
  <c r="F191" i="17" s="1"/>
  <c r="D187" i="17"/>
  <c r="D191" i="17" s="1"/>
  <c r="B187" i="17"/>
  <c r="H181" i="17"/>
  <c r="F181" i="17"/>
  <c r="D181" i="17"/>
  <c r="B181" i="17"/>
  <c r="H180" i="17"/>
  <c r="F180" i="17"/>
  <c r="D180" i="17"/>
  <c r="B180" i="17"/>
  <c r="H182" i="17"/>
  <c r="H183" i="17" s="1"/>
  <c r="F182" i="17"/>
  <c r="D182" i="17"/>
  <c r="H176" i="17"/>
  <c r="H178" i="17" s="1"/>
  <c r="H175" i="17"/>
  <c r="F175" i="17"/>
  <c r="F176" i="17" s="1"/>
  <c r="F178" i="17" s="1"/>
  <c r="D175" i="17"/>
  <c r="D176" i="17" s="1"/>
  <c r="D178" i="17" s="1"/>
  <c r="B175" i="17"/>
  <c r="B176" i="17" s="1"/>
  <c r="H169" i="17"/>
  <c r="F169" i="17"/>
  <c r="D169" i="17"/>
  <c r="B169" i="17"/>
  <c r="H168" i="17"/>
  <c r="F168" i="17"/>
  <c r="D168" i="17"/>
  <c r="B168" i="17"/>
  <c r="B166" i="17"/>
  <c r="H165" i="17"/>
  <c r="F165" i="17"/>
  <c r="D165" i="17"/>
  <c r="B165" i="17"/>
  <c r="B157" i="17"/>
  <c r="B214" i="17" s="1"/>
  <c r="B152" i="17"/>
  <c r="H136" i="17"/>
  <c r="F136" i="17"/>
  <c r="D136" i="17"/>
  <c r="B136" i="17"/>
  <c r="H130" i="17"/>
  <c r="F130" i="17"/>
  <c r="D130" i="17"/>
  <c r="B130" i="17"/>
  <c r="H120" i="17"/>
  <c r="F120" i="17"/>
  <c r="D120" i="17"/>
  <c r="B120" i="17"/>
  <c r="H91" i="17"/>
  <c r="I91" i="17" s="1"/>
  <c r="F91" i="17"/>
  <c r="G91" i="17" s="1"/>
  <c r="D91" i="17"/>
  <c r="E91" i="17" s="1"/>
  <c r="B91" i="17"/>
  <c r="C91" i="17" s="1"/>
  <c r="I90" i="17"/>
  <c r="G90" i="17"/>
  <c r="E90" i="17"/>
  <c r="C90" i="17"/>
  <c r="I89" i="17"/>
  <c r="G89" i="17"/>
  <c r="E89" i="17"/>
  <c r="C89" i="17"/>
  <c r="I88" i="17"/>
  <c r="G88" i="17"/>
  <c r="E88" i="17"/>
  <c r="C88" i="17"/>
  <c r="I87" i="17"/>
  <c r="G87" i="17"/>
  <c r="E87" i="17"/>
  <c r="C87" i="17"/>
  <c r="I86" i="17"/>
  <c r="G86" i="17"/>
  <c r="E86" i="17"/>
  <c r="C86" i="17"/>
  <c r="I84" i="17"/>
  <c r="H84" i="17"/>
  <c r="F84" i="17"/>
  <c r="G84" i="17" s="1"/>
  <c r="D84" i="17"/>
  <c r="E84" i="17" s="1"/>
  <c r="B84" i="17"/>
  <c r="C84" i="17" s="1"/>
  <c r="I83" i="17"/>
  <c r="G83" i="17"/>
  <c r="E83" i="17"/>
  <c r="C83" i="17"/>
  <c r="I82" i="17"/>
  <c r="G82" i="17"/>
  <c r="E82" i="17"/>
  <c r="C82" i="17"/>
  <c r="H76" i="17"/>
  <c r="I76" i="17" s="1"/>
  <c r="F76" i="17"/>
  <c r="G76" i="17" s="1"/>
  <c r="D76" i="17"/>
  <c r="E76" i="17" s="1"/>
  <c r="B76" i="17"/>
  <c r="C76" i="17" s="1"/>
  <c r="I75" i="17"/>
  <c r="G75" i="17"/>
  <c r="E75" i="17"/>
  <c r="C75" i="17"/>
  <c r="I74" i="17"/>
  <c r="G74" i="17"/>
  <c r="E74" i="17"/>
  <c r="C74" i="17"/>
  <c r="I73" i="17"/>
  <c r="G73" i="17"/>
  <c r="E73" i="17"/>
  <c r="C73" i="17"/>
  <c r="I72" i="17"/>
  <c r="G72" i="17"/>
  <c r="E72" i="17"/>
  <c r="C72" i="17"/>
  <c r="I71" i="17"/>
  <c r="G71" i="17"/>
  <c r="E71" i="17"/>
  <c r="C71" i="17"/>
  <c r="I70" i="17"/>
  <c r="G70" i="17"/>
  <c r="E70" i="17"/>
  <c r="C70" i="17"/>
  <c r="I69" i="17"/>
  <c r="G69" i="17"/>
  <c r="E69" i="17"/>
  <c r="C69" i="17"/>
  <c r="I68" i="17"/>
  <c r="G68" i="17"/>
  <c r="E68" i="17"/>
  <c r="C68" i="17"/>
  <c r="I66" i="17"/>
  <c r="H66" i="17"/>
  <c r="H166" i="17" s="1"/>
  <c r="F66" i="17"/>
  <c r="F166" i="17" s="1"/>
  <c r="E66" i="17"/>
  <c r="D66" i="17"/>
  <c r="D77" i="17" s="1"/>
  <c r="B66" i="17"/>
  <c r="C66" i="17" s="1"/>
  <c r="I65" i="17"/>
  <c r="G65" i="17"/>
  <c r="E65" i="17"/>
  <c r="C65" i="17"/>
  <c r="I64" i="17"/>
  <c r="G64" i="17"/>
  <c r="E64" i="17"/>
  <c r="C64" i="17"/>
  <c r="H59" i="17"/>
  <c r="I59" i="17" s="1"/>
  <c r="F59" i="17"/>
  <c r="G59" i="17" s="1"/>
  <c r="D59" i="17"/>
  <c r="E59" i="17" s="1"/>
  <c r="B59" i="17"/>
  <c r="C59" i="17" s="1"/>
  <c r="I58" i="17"/>
  <c r="G58" i="17"/>
  <c r="E58" i="17"/>
  <c r="C58" i="17"/>
  <c r="I57" i="17"/>
  <c r="G57" i="17"/>
  <c r="E57" i="17"/>
  <c r="C57" i="17"/>
  <c r="I56" i="17"/>
  <c r="G56" i="17"/>
  <c r="E56" i="17"/>
  <c r="C56" i="17"/>
  <c r="I55" i="17"/>
  <c r="G55" i="17"/>
  <c r="E55" i="17"/>
  <c r="C55" i="17"/>
  <c r="I54" i="17"/>
  <c r="G54" i="17"/>
  <c r="E54" i="17"/>
  <c r="C54" i="17"/>
  <c r="I53" i="17"/>
  <c r="G53" i="17"/>
  <c r="E53" i="17"/>
  <c r="C53" i="17"/>
  <c r="I52" i="17"/>
  <c r="G52" i="17"/>
  <c r="E52" i="17"/>
  <c r="C52" i="17"/>
  <c r="I51" i="17"/>
  <c r="G51" i="17"/>
  <c r="E51" i="17"/>
  <c r="C51" i="17"/>
  <c r="I49" i="17"/>
  <c r="H49" i="17"/>
  <c r="F49" i="17"/>
  <c r="G49" i="17" s="1"/>
  <c r="E49" i="17"/>
  <c r="D49" i="17"/>
  <c r="B49" i="17"/>
  <c r="C49" i="17" s="1"/>
  <c r="I48" i="17"/>
  <c r="G48" i="17"/>
  <c r="E48" i="17"/>
  <c r="C48" i="17"/>
  <c r="H46" i="17"/>
  <c r="F46" i="17"/>
  <c r="D46" i="17"/>
  <c r="B46" i="17"/>
  <c r="C46" i="17" s="1"/>
  <c r="I45" i="17"/>
  <c r="G45" i="17"/>
  <c r="E45" i="17"/>
  <c r="C45" i="17"/>
  <c r="I44" i="17"/>
  <c r="G44" i="17"/>
  <c r="E44" i="17"/>
  <c r="C44" i="17"/>
  <c r="I43" i="17"/>
  <c r="G43" i="17"/>
  <c r="E43" i="17"/>
  <c r="C43" i="17"/>
  <c r="I42" i="17"/>
  <c r="G42" i="17"/>
  <c r="E42" i="17"/>
  <c r="C42" i="17"/>
  <c r="I41" i="17"/>
  <c r="G41" i="17"/>
  <c r="E41" i="17"/>
  <c r="C41" i="17"/>
  <c r="I40" i="17"/>
  <c r="G40" i="17"/>
  <c r="E40" i="17"/>
  <c r="C40" i="17"/>
  <c r="I39" i="17"/>
  <c r="G39" i="17"/>
  <c r="E39" i="17"/>
  <c r="C39" i="17"/>
  <c r="I38" i="17"/>
  <c r="G38" i="17"/>
  <c r="E38" i="17"/>
  <c r="C38" i="17"/>
  <c r="I37" i="17"/>
  <c r="G37" i="17"/>
  <c r="E37" i="17"/>
  <c r="C37" i="17"/>
  <c r="I36" i="17"/>
  <c r="G36" i="17"/>
  <c r="E36" i="17"/>
  <c r="C36" i="17"/>
  <c r="I35" i="17"/>
  <c r="G35" i="17"/>
  <c r="E35" i="17"/>
  <c r="C35" i="17"/>
  <c r="I34" i="17"/>
  <c r="G34" i="17"/>
  <c r="E34" i="17"/>
  <c r="C34" i="17"/>
  <c r="I33" i="17"/>
  <c r="G33" i="17"/>
  <c r="E33" i="17"/>
  <c r="C33" i="17"/>
  <c r="I32" i="17"/>
  <c r="G32" i="17"/>
  <c r="E32" i="17"/>
  <c r="C32" i="17"/>
  <c r="I31" i="17"/>
  <c r="G31" i="17"/>
  <c r="E31" i="17"/>
  <c r="C31" i="17"/>
  <c r="I30" i="17"/>
  <c r="G30" i="17"/>
  <c r="E30" i="17"/>
  <c r="C30" i="17"/>
  <c r="I29" i="17"/>
  <c r="G29" i="17"/>
  <c r="E29" i="17"/>
  <c r="C29" i="17"/>
  <c r="I28" i="17"/>
  <c r="G28" i="17"/>
  <c r="E28" i="17"/>
  <c r="C28" i="17"/>
  <c r="I27" i="17"/>
  <c r="G27" i="17"/>
  <c r="E27" i="17"/>
  <c r="C27" i="17"/>
  <c r="H25" i="17"/>
  <c r="I25" i="17" s="1"/>
  <c r="F25" i="17"/>
  <c r="G25" i="17" s="1"/>
  <c r="D25" i="17"/>
  <c r="E25" i="17" s="1"/>
  <c r="B25" i="17"/>
  <c r="C25" i="17" s="1"/>
  <c r="I24" i="17"/>
  <c r="G24" i="17"/>
  <c r="E24" i="17"/>
  <c r="C24" i="17"/>
  <c r="I23" i="17"/>
  <c r="G23" i="17"/>
  <c r="E23" i="17"/>
  <c r="C23" i="17"/>
  <c r="I21" i="17"/>
  <c r="G21" i="17"/>
  <c r="E21" i="17"/>
  <c r="C21" i="17"/>
  <c r="I20" i="17"/>
  <c r="G20" i="17"/>
  <c r="E20" i="17"/>
  <c r="C20" i="17"/>
  <c r="I19" i="17"/>
  <c r="G19" i="17"/>
  <c r="E19" i="17"/>
  <c r="C19" i="17"/>
  <c r="H209" i="16"/>
  <c r="H211" i="16" s="1"/>
  <c r="F209" i="16"/>
  <c r="F211" i="16" s="1"/>
  <c r="D209" i="16"/>
  <c r="D211" i="16" s="1"/>
  <c r="H204" i="16"/>
  <c r="F204" i="16"/>
  <c r="D204" i="16"/>
  <c r="B204" i="16"/>
  <c r="H200" i="16"/>
  <c r="H205" i="16" s="1"/>
  <c r="F200" i="16"/>
  <c r="D200" i="16"/>
  <c r="H194" i="16"/>
  <c r="F194" i="16"/>
  <c r="D194" i="16"/>
  <c r="B194" i="16"/>
  <c r="H193" i="16"/>
  <c r="F193" i="16"/>
  <c r="D193" i="16"/>
  <c r="B193" i="16"/>
  <c r="H192" i="16"/>
  <c r="H195" i="16" s="1"/>
  <c r="F192" i="16"/>
  <c r="F195" i="16" s="1"/>
  <c r="D192" i="16"/>
  <c r="D195" i="16" s="1"/>
  <c r="B192" i="16"/>
  <c r="B195" i="16" s="1"/>
  <c r="D190" i="16"/>
  <c r="H190" i="16"/>
  <c r="F190" i="16"/>
  <c r="H187" i="16"/>
  <c r="F187" i="16"/>
  <c r="D187" i="16"/>
  <c r="D191" i="16" s="1"/>
  <c r="B187" i="16"/>
  <c r="H181" i="16"/>
  <c r="F181" i="16"/>
  <c r="D181" i="16"/>
  <c r="B181" i="16"/>
  <c r="H180" i="16"/>
  <c r="F180" i="16"/>
  <c r="D180" i="16"/>
  <c r="B180" i="16"/>
  <c r="H182" i="16"/>
  <c r="H183" i="16" s="1"/>
  <c r="F182" i="16"/>
  <c r="D182" i="16"/>
  <c r="D183" i="16" s="1"/>
  <c r="F176" i="16"/>
  <c r="F178" i="16" s="1"/>
  <c r="H175" i="16"/>
  <c r="H176" i="16" s="1"/>
  <c r="H178" i="16" s="1"/>
  <c r="F175" i="16"/>
  <c r="D175" i="16"/>
  <c r="D176" i="16" s="1"/>
  <c r="D178" i="16" s="1"/>
  <c r="B175" i="16"/>
  <c r="B176" i="16" s="1"/>
  <c r="H169" i="16"/>
  <c r="F169" i="16"/>
  <c r="D169" i="16"/>
  <c r="B169" i="16"/>
  <c r="H168" i="16"/>
  <c r="F168" i="16"/>
  <c r="D168" i="16"/>
  <c r="B168" i="16"/>
  <c r="H166" i="16"/>
  <c r="H165" i="16"/>
  <c r="F165" i="16"/>
  <c r="D165" i="16"/>
  <c r="B165" i="16"/>
  <c r="B157" i="16"/>
  <c r="B214" i="16" s="1"/>
  <c r="B152" i="16"/>
  <c r="H136" i="16"/>
  <c r="F136" i="16"/>
  <c r="D136" i="16"/>
  <c r="B136" i="16"/>
  <c r="H130" i="16"/>
  <c r="F130" i="16"/>
  <c r="D130" i="16"/>
  <c r="B130" i="16"/>
  <c r="H120" i="16"/>
  <c r="F120" i="16"/>
  <c r="D120" i="16"/>
  <c r="B120" i="16"/>
  <c r="H91" i="16"/>
  <c r="I91" i="16" s="1"/>
  <c r="F91" i="16"/>
  <c r="G91" i="16" s="1"/>
  <c r="D91" i="16"/>
  <c r="E91" i="16" s="1"/>
  <c r="B91" i="16"/>
  <c r="C91" i="16" s="1"/>
  <c r="I90" i="16"/>
  <c r="G90" i="16"/>
  <c r="E90" i="16"/>
  <c r="C90" i="16"/>
  <c r="I89" i="16"/>
  <c r="G89" i="16"/>
  <c r="E89" i="16"/>
  <c r="C89" i="16"/>
  <c r="I88" i="16"/>
  <c r="G88" i="16"/>
  <c r="E88" i="16"/>
  <c r="C88" i="16"/>
  <c r="I87" i="16"/>
  <c r="G87" i="16"/>
  <c r="E87" i="16"/>
  <c r="C87" i="16"/>
  <c r="I86" i="16"/>
  <c r="G86" i="16"/>
  <c r="E86" i="16"/>
  <c r="C86" i="16"/>
  <c r="H84" i="16"/>
  <c r="I84" i="16" s="1"/>
  <c r="F84" i="16"/>
  <c r="G84" i="16" s="1"/>
  <c r="D84" i="16"/>
  <c r="E84" i="16" s="1"/>
  <c r="B84" i="16"/>
  <c r="C84" i="16" s="1"/>
  <c r="I83" i="16"/>
  <c r="G83" i="16"/>
  <c r="E83" i="16"/>
  <c r="C83" i="16"/>
  <c r="I82" i="16"/>
  <c r="G82" i="16"/>
  <c r="E82" i="16"/>
  <c r="C82" i="16"/>
  <c r="H76" i="16"/>
  <c r="I76" i="16" s="1"/>
  <c r="F76" i="16"/>
  <c r="G76" i="16" s="1"/>
  <c r="D76" i="16"/>
  <c r="E76" i="16" s="1"/>
  <c r="B76" i="16"/>
  <c r="C76" i="16" s="1"/>
  <c r="I75" i="16"/>
  <c r="G75" i="16"/>
  <c r="E75" i="16"/>
  <c r="C75" i="16"/>
  <c r="I74" i="16"/>
  <c r="G74" i="16"/>
  <c r="E74" i="16"/>
  <c r="C74" i="16"/>
  <c r="I73" i="16"/>
  <c r="G73" i="16"/>
  <c r="E73" i="16"/>
  <c r="C73" i="16"/>
  <c r="I72" i="16"/>
  <c r="G72" i="16"/>
  <c r="E72" i="16"/>
  <c r="C72" i="16"/>
  <c r="I71" i="16"/>
  <c r="G71" i="16"/>
  <c r="E71" i="16"/>
  <c r="C71" i="16"/>
  <c r="I70" i="16"/>
  <c r="G70" i="16"/>
  <c r="E70" i="16"/>
  <c r="C70" i="16"/>
  <c r="I69" i="16"/>
  <c r="G69" i="16"/>
  <c r="E69" i="16"/>
  <c r="C69" i="16"/>
  <c r="I68" i="16"/>
  <c r="G68" i="16"/>
  <c r="E68" i="16"/>
  <c r="C68" i="16"/>
  <c r="H66" i="16"/>
  <c r="I66" i="16" s="1"/>
  <c r="F66" i="16"/>
  <c r="F166" i="16" s="1"/>
  <c r="D66" i="16"/>
  <c r="B66" i="16"/>
  <c r="C66" i="16" s="1"/>
  <c r="I65" i="16"/>
  <c r="G65" i="16"/>
  <c r="E65" i="16"/>
  <c r="C65" i="16"/>
  <c r="I64" i="16"/>
  <c r="G64" i="16"/>
  <c r="E64" i="16"/>
  <c r="C64" i="16"/>
  <c r="H59" i="16"/>
  <c r="I59" i="16" s="1"/>
  <c r="F59" i="16"/>
  <c r="G59" i="16" s="1"/>
  <c r="D59" i="16"/>
  <c r="E59" i="16" s="1"/>
  <c r="B59" i="16"/>
  <c r="C59" i="16" s="1"/>
  <c r="I58" i="16"/>
  <c r="G58" i="16"/>
  <c r="E58" i="16"/>
  <c r="C58" i="16"/>
  <c r="I57" i="16"/>
  <c r="G57" i="16"/>
  <c r="E57" i="16"/>
  <c r="C57" i="16"/>
  <c r="I56" i="16"/>
  <c r="G56" i="16"/>
  <c r="E56" i="16"/>
  <c r="C56" i="16"/>
  <c r="I55" i="16"/>
  <c r="G55" i="16"/>
  <c r="E55" i="16"/>
  <c r="C55" i="16"/>
  <c r="I54" i="16"/>
  <c r="G54" i="16"/>
  <c r="E54" i="16"/>
  <c r="C54" i="16"/>
  <c r="I53" i="16"/>
  <c r="G53" i="16"/>
  <c r="E53" i="16"/>
  <c r="C53" i="16"/>
  <c r="I52" i="16"/>
  <c r="G52" i="16"/>
  <c r="E52" i="16"/>
  <c r="C52" i="16"/>
  <c r="I51" i="16"/>
  <c r="G51" i="16"/>
  <c r="E51" i="16"/>
  <c r="C51" i="16"/>
  <c r="H49" i="16"/>
  <c r="I49" i="16" s="1"/>
  <c r="F49" i="16"/>
  <c r="G49" i="16" s="1"/>
  <c r="D49" i="16"/>
  <c r="E49" i="16" s="1"/>
  <c r="B49" i="16"/>
  <c r="C49" i="16" s="1"/>
  <c r="I48" i="16"/>
  <c r="G48" i="16"/>
  <c r="E48" i="16"/>
  <c r="C48" i="16"/>
  <c r="H46" i="16"/>
  <c r="I46" i="16" s="1"/>
  <c r="F46" i="16"/>
  <c r="D46" i="16"/>
  <c r="B46" i="16"/>
  <c r="C46" i="16" s="1"/>
  <c r="I45" i="16"/>
  <c r="G45" i="16"/>
  <c r="E45" i="16"/>
  <c r="C45" i="16"/>
  <c r="I44" i="16"/>
  <c r="G44" i="16"/>
  <c r="E44" i="16"/>
  <c r="C44" i="16"/>
  <c r="I43" i="16"/>
  <c r="G43" i="16"/>
  <c r="E43" i="16"/>
  <c r="C43" i="16"/>
  <c r="I42" i="16"/>
  <c r="G42" i="16"/>
  <c r="E42" i="16"/>
  <c r="C42" i="16"/>
  <c r="I41" i="16"/>
  <c r="G41" i="16"/>
  <c r="E41" i="16"/>
  <c r="C41" i="16"/>
  <c r="I40" i="16"/>
  <c r="G40" i="16"/>
  <c r="E40" i="16"/>
  <c r="C40" i="16"/>
  <c r="I39" i="16"/>
  <c r="G39" i="16"/>
  <c r="E39" i="16"/>
  <c r="C39" i="16"/>
  <c r="I38" i="16"/>
  <c r="G38" i="16"/>
  <c r="E38" i="16"/>
  <c r="C38" i="16"/>
  <c r="I37" i="16"/>
  <c r="G37" i="16"/>
  <c r="E37" i="16"/>
  <c r="C37" i="16"/>
  <c r="I36" i="16"/>
  <c r="G36" i="16"/>
  <c r="E36" i="16"/>
  <c r="C36" i="16"/>
  <c r="I35" i="16"/>
  <c r="G35" i="16"/>
  <c r="E35" i="16"/>
  <c r="C35" i="16"/>
  <c r="I34" i="16"/>
  <c r="G34" i="16"/>
  <c r="E34" i="16"/>
  <c r="C34" i="16"/>
  <c r="I33" i="16"/>
  <c r="G33" i="16"/>
  <c r="E33" i="16"/>
  <c r="C33" i="16"/>
  <c r="I32" i="16"/>
  <c r="G32" i="16"/>
  <c r="E32" i="16"/>
  <c r="C32" i="16"/>
  <c r="I31" i="16"/>
  <c r="G31" i="16"/>
  <c r="E31" i="16"/>
  <c r="C31" i="16"/>
  <c r="I30" i="16"/>
  <c r="G30" i="16"/>
  <c r="E30" i="16"/>
  <c r="C30" i="16"/>
  <c r="I29" i="16"/>
  <c r="G29" i="16"/>
  <c r="E29" i="16"/>
  <c r="C29" i="16"/>
  <c r="I28" i="16"/>
  <c r="G28" i="16"/>
  <c r="E28" i="16"/>
  <c r="C28" i="16"/>
  <c r="I27" i="16"/>
  <c r="G27" i="16"/>
  <c r="E27" i="16"/>
  <c r="C27" i="16"/>
  <c r="H25" i="16"/>
  <c r="I25" i="16" s="1"/>
  <c r="F25" i="16"/>
  <c r="G25" i="16" s="1"/>
  <c r="D25" i="16"/>
  <c r="E25" i="16" s="1"/>
  <c r="B25" i="16"/>
  <c r="C25" i="16" s="1"/>
  <c r="I24" i="16"/>
  <c r="G24" i="16"/>
  <c r="E24" i="16"/>
  <c r="C24" i="16"/>
  <c r="I23" i="16"/>
  <c r="G23" i="16"/>
  <c r="E23" i="16"/>
  <c r="C23" i="16"/>
  <c r="I21" i="16"/>
  <c r="G21" i="16"/>
  <c r="E21" i="16"/>
  <c r="C21" i="16"/>
  <c r="I20" i="16"/>
  <c r="G20" i="16"/>
  <c r="E20" i="16"/>
  <c r="C20" i="16"/>
  <c r="I19" i="16"/>
  <c r="G19" i="16"/>
  <c r="E19" i="16"/>
  <c r="C19" i="16"/>
  <c r="H208" i="15"/>
  <c r="F208" i="15"/>
  <c r="F209" i="15" s="1"/>
  <c r="F211" i="15" s="1"/>
  <c r="D208" i="15"/>
  <c r="B208" i="15"/>
  <c r="B209" i="15" s="1"/>
  <c r="B211" i="15" s="1"/>
  <c r="H199" i="15"/>
  <c r="F199" i="15"/>
  <c r="D199" i="15"/>
  <c r="B199" i="15"/>
  <c r="B200" i="15" s="1"/>
  <c r="H189" i="15"/>
  <c r="F189" i="15"/>
  <c r="D189" i="15"/>
  <c r="B189" i="15"/>
  <c r="H188" i="15"/>
  <c r="F188" i="15"/>
  <c r="D188" i="15"/>
  <c r="B188" i="15"/>
  <c r="B190" i="15" s="1"/>
  <c r="H177" i="15"/>
  <c r="F177" i="15"/>
  <c r="D177" i="15"/>
  <c r="B177" i="15"/>
  <c r="B156" i="15"/>
  <c r="B154" i="15"/>
  <c r="H137" i="15"/>
  <c r="F137" i="15"/>
  <c r="D137" i="15"/>
  <c r="B137" i="15"/>
  <c r="H131" i="15"/>
  <c r="F131" i="15"/>
  <c r="D131" i="15"/>
  <c r="B131" i="15"/>
  <c r="F121" i="15"/>
  <c r="H209" i="15"/>
  <c r="H211" i="15" s="1"/>
  <c r="D209" i="15"/>
  <c r="D211" i="15" s="1"/>
  <c r="H204" i="15"/>
  <c r="F204" i="15"/>
  <c r="D204" i="15"/>
  <c r="B204" i="15"/>
  <c r="H200" i="15"/>
  <c r="H205" i="15" s="1"/>
  <c r="F200" i="15"/>
  <c r="F205" i="15" s="1"/>
  <c r="D200" i="15"/>
  <c r="H194" i="15"/>
  <c r="F194" i="15"/>
  <c r="D194" i="15"/>
  <c r="B194" i="15"/>
  <c r="H193" i="15"/>
  <c r="F193" i="15"/>
  <c r="D193" i="15"/>
  <c r="B193" i="15"/>
  <c r="H192" i="15"/>
  <c r="H195" i="15" s="1"/>
  <c r="F192" i="15"/>
  <c r="F195" i="15" s="1"/>
  <c r="D192" i="15"/>
  <c r="D195" i="15" s="1"/>
  <c r="B192" i="15"/>
  <c r="B195" i="15" s="1"/>
  <c r="H190" i="15"/>
  <c r="F190" i="15"/>
  <c r="D190" i="15"/>
  <c r="H187" i="15"/>
  <c r="H191" i="15" s="1"/>
  <c r="F187" i="15"/>
  <c r="F191" i="15" s="1"/>
  <c r="D187" i="15"/>
  <c r="D191" i="15" s="1"/>
  <c r="B187" i="15"/>
  <c r="H181" i="15"/>
  <c r="F181" i="15"/>
  <c r="D181" i="15"/>
  <c r="B181" i="15"/>
  <c r="H180" i="15"/>
  <c r="F180" i="15"/>
  <c r="D180" i="15"/>
  <c r="B180" i="15"/>
  <c r="H182" i="15"/>
  <c r="H183" i="15" s="1"/>
  <c r="F182" i="15"/>
  <c r="F183" i="15" s="1"/>
  <c r="D182" i="15"/>
  <c r="D183" i="15" s="1"/>
  <c r="H175" i="15"/>
  <c r="H176" i="15" s="1"/>
  <c r="H178" i="15" s="1"/>
  <c r="F175" i="15"/>
  <c r="F176" i="15" s="1"/>
  <c r="F178" i="15" s="1"/>
  <c r="D175" i="15"/>
  <c r="D176" i="15" s="1"/>
  <c r="D178" i="15" s="1"/>
  <c r="B175" i="15"/>
  <c r="B176" i="15" s="1"/>
  <c r="H169" i="15"/>
  <c r="F169" i="15"/>
  <c r="D169" i="15"/>
  <c r="B169" i="15"/>
  <c r="H168" i="15"/>
  <c r="F168" i="15"/>
  <c r="D168" i="15"/>
  <c r="B168" i="15"/>
  <c r="B166" i="15"/>
  <c r="H165" i="15"/>
  <c r="F165" i="15"/>
  <c r="D165" i="15"/>
  <c r="B165" i="15"/>
  <c r="B157" i="15"/>
  <c r="B214" i="15" s="1"/>
  <c r="B152" i="15"/>
  <c r="H136" i="15"/>
  <c r="H138" i="15" s="1"/>
  <c r="H146" i="15" s="1"/>
  <c r="F136" i="15"/>
  <c r="F138" i="15" s="1"/>
  <c r="F146" i="15" s="1"/>
  <c r="D136" i="15"/>
  <c r="D138" i="15" s="1"/>
  <c r="D146" i="15" s="1"/>
  <c r="B136" i="15"/>
  <c r="B138" i="15" s="1"/>
  <c r="B146" i="15" s="1"/>
  <c r="H130" i="15"/>
  <c r="H132" i="15" s="1"/>
  <c r="H145" i="15" s="1"/>
  <c r="F130" i="15"/>
  <c r="F132" i="15" s="1"/>
  <c r="F145" i="15" s="1"/>
  <c r="D130" i="15"/>
  <c r="D132" i="15" s="1"/>
  <c r="D145" i="15" s="1"/>
  <c r="B130" i="15"/>
  <c r="B132" i="15" s="1"/>
  <c r="B145" i="15" s="1"/>
  <c r="H120" i="15"/>
  <c r="F120" i="15"/>
  <c r="D120" i="15"/>
  <c r="B120" i="15"/>
  <c r="H91" i="15"/>
  <c r="I91" i="15" s="1"/>
  <c r="F91" i="15"/>
  <c r="G91" i="15" s="1"/>
  <c r="D91" i="15"/>
  <c r="E91" i="15" s="1"/>
  <c r="B91" i="15"/>
  <c r="C91" i="15" s="1"/>
  <c r="I90" i="15"/>
  <c r="G90" i="15"/>
  <c r="E90" i="15"/>
  <c r="C90" i="15"/>
  <c r="I89" i="15"/>
  <c r="G89" i="15"/>
  <c r="E89" i="15"/>
  <c r="C89" i="15"/>
  <c r="I88" i="15"/>
  <c r="G88" i="15"/>
  <c r="E88" i="15"/>
  <c r="C88" i="15"/>
  <c r="I87" i="15"/>
  <c r="G87" i="15"/>
  <c r="E87" i="15"/>
  <c r="C87" i="15"/>
  <c r="I86" i="15"/>
  <c r="G86" i="15"/>
  <c r="E86" i="15"/>
  <c r="C86" i="15"/>
  <c r="H84" i="15"/>
  <c r="I84" i="15" s="1"/>
  <c r="F84" i="15"/>
  <c r="G84" i="15" s="1"/>
  <c r="D84" i="15"/>
  <c r="E84" i="15" s="1"/>
  <c r="B84" i="15"/>
  <c r="C84" i="15" s="1"/>
  <c r="I83" i="15"/>
  <c r="G83" i="15"/>
  <c r="E83" i="15"/>
  <c r="C83" i="15"/>
  <c r="I82" i="15"/>
  <c r="G82" i="15"/>
  <c r="E82" i="15"/>
  <c r="C82" i="15"/>
  <c r="H76" i="15"/>
  <c r="I76" i="15" s="1"/>
  <c r="F76" i="15"/>
  <c r="G76" i="15" s="1"/>
  <c r="D76" i="15"/>
  <c r="E76" i="15" s="1"/>
  <c r="B76" i="15"/>
  <c r="C76" i="15" s="1"/>
  <c r="I75" i="15"/>
  <c r="G75" i="15"/>
  <c r="E75" i="15"/>
  <c r="C75" i="15"/>
  <c r="I74" i="15"/>
  <c r="G74" i="15"/>
  <c r="E74" i="15"/>
  <c r="C74" i="15"/>
  <c r="I73" i="15"/>
  <c r="G73" i="15"/>
  <c r="E73" i="15"/>
  <c r="C73" i="15"/>
  <c r="I72" i="15"/>
  <c r="G72" i="15"/>
  <c r="E72" i="15"/>
  <c r="C72" i="15"/>
  <c r="I71" i="15"/>
  <c r="G71" i="15"/>
  <c r="E71" i="15"/>
  <c r="C71" i="15"/>
  <c r="I70" i="15"/>
  <c r="G70" i="15"/>
  <c r="E70" i="15"/>
  <c r="C70" i="15"/>
  <c r="I69" i="15"/>
  <c r="G69" i="15"/>
  <c r="E69" i="15"/>
  <c r="C69" i="15"/>
  <c r="I68" i="15"/>
  <c r="G68" i="15"/>
  <c r="E68" i="15"/>
  <c r="C68" i="15"/>
  <c r="H66" i="15"/>
  <c r="H166" i="15" s="1"/>
  <c r="G66" i="15"/>
  <c r="F66" i="15"/>
  <c r="F166" i="15" s="1"/>
  <c r="D66" i="15"/>
  <c r="D166" i="15" s="1"/>
  <c r="C66" i="15"/>
  <c r="B66" i="15"/>
  <c r="I65" i="15"/>
  <c r="G65" i="15"/>
  <c r="E65" i="15"/>
  <c r="C65" i="15"/>
  <c r="I64" i="15"/>
  <c r="G64" i="15"/>
  <c r="E64" i="15"/>
  <c r="C64" i="15"/>
  <c r="H59" i="15"/>
  <c r="I59" i="15" s="1"/>
  <c r="F59" i="15"/>
  <c r="G59" i="15" s="1"/>
  <c r="D59" i="15"/>
  <c r="E59" i="15" s="1"/>
  <c r="B59" i="15"/>
  <c r="C59" i="15" s="1"/>
  <c r="I58" i="15"/>
  <c r="G58" i="15"/>
  <c r="E58" i="15"/>
  <c r="C58" i="15"/>
  <c r="I57" i="15"/>
  <c r="G57" i="15"/>
  <c r="E57" i="15"/>
  <c r="C57" i="15"/>
  <c r="I56" i="15"/>
  <c r="G56" i="15"/>
  <c r="E56" i="15"/>
  <c r="C56" i="15"/>
  <c r="I55" i="15"/>
  <c r="G55" i="15"/>
  <c r="E55" i="15"/>
  <c r="C55" i="15"/>
  <c r="I54" i="15"/>
  <c r="G54" i="15"/>
  <c r="E54" i="15"/>
  <c r="C54" i="15"/>
  <c r="I53" i="15"/>
  <c r="G53" i="15"/>
  <c r="E53" i="15"/>
  <c r="C53" i="15"/>
  <c r="I52" i="15"/>
  <c r="G52" i="15"/>
  <c r="E52" i="15"/>
  <c r="C52" i="15"/>
  <c r="I51" i="15"/>
  <c r="G51" i="15"/>
  <c r="E51" i="15"/>
  <c r="C51" i="15"/>
  <c r="H49" i="15"/>
  <c r="I49" i="15" s="1"/>
  <c r="G49" i="15"/>
  <c r="F49" i="15"/>
  <c r="D49" i="15"/>
  <c r="E49" i="15" s="1"/>
  <c r="C49" i="15"/>
  <c r="B49" i="15"/>
  <c r="I48" i="15"/>
  <c r="G48" i="15"/>
  <c r="E48" i="15"/>
  <c r="C48" i="15"/>
  <c r="H46" i="15"/>
  <c r="F46" i="15"/>
  <c r="D46" i="15"/>
  <c r="B46" i="15"/>
  <c r="I45" i="15"/>
  <c r="G45" i="15"/>
  <c r="E45" i="15"/>
  <c r="C45" i="15"/>
  <c r="I44" i="15"/>
  <c r="G44" i="15"/>
  <c r="E44" i="15"/>
  <c r="C44" i="15"/>
  <c r="I43" i="15"/>
  <c r="G43" i="15"/>
  <c r="E43" i="15"/>
  <c r="C43" i="15"/>
  <c r="I42" i="15"/>
  <c r="G42" i="15"/>
  <c r="E42" i="15"/>
  <c r="C42" i="15"/>
  <c r="I41" i="15"/>
  <c r="G41" i="15"/>
  <c r="E41" i="15"/>
  <c r="C41" i="15"/>
  <c r="I40" i="15"/>
  <c r="G40" i="15"/>
  <c r="E40" i="15"/>
  <c r="C40" i="15"/>
  <c r="I39" i="15"/>
  <c r="G39" i="15"/>
  <c r="E39" i="15"/>
  <c r="C39" i="15"/>
  <c r="I38" i="15"/>
  <c r="G38" i="15"/>
  <c r="E38" i="15"/>
  <c r="C38" i="15"/>
  <c r="I37" i="15"/>
  <c r="G37" i="15"/>
  <c r="E37" i="15"/>
  <c r="C37" i="15"/>
  <c r="I36" i="15"/>
  <c r="G36" i="15"/>
  <c r="E36" i="15"/>
  <c r="C36" i="15"/>
  <c r="I35" i="15"/>
  <c r="G35" i="15"/>
  <c r="E35" i="15"/>
  <c r="C35" i="15"/>
  <c r="I34" i="15"/>
  <c r="G34" i="15"/>
  <c r="E34" i="15"/>
  <c r="C34" i="15"/>
  <c r="I33" i="15"/>
  <c r="G33" i="15"/>
  <c r="E33" i="15"/>
  <c r="C33" i="15"/>
  <c r="I32" i="15"/>
  <c r="G32" i="15"/>
  <c r="E32" i="15"/>
  <c r="C32" i="15"/>
  <c r="I31" i="15"/>
  <c r="G31" i="15"/>
  <c r="E31" i="15"/>
  <c r="C31" i="15"/>
  <c r="I30" i="15"/>
  <c r="G30" i="15"/>
  <c r="E30" i="15"/>
  <c r="C30" i="15"/>
  <c r="I29" i="15"/>
  <c r="G29" i="15"/>
  <c r="E29" i="15"/>
  <c r="C29" i="15"/>
  <c r="I28" i="15"/>
  <c r="G28" i="15"/>
  <c r="E28" i="15"/>
  <c r="C28" i="15"/>
  <c r="I27" i="15"/>
  <c r="G27" i="15"/>
  <c r="E27" i="15"/>
  <c r="C27" i="15"/>
  <c r="H25" i="15"/>
  <c r="I25" i="15" s="1"/>
  <c r="F25" i="15"/>
  <c r="G25" i="15" s="1"/>
  <c r="D25" i="15"/>
  <c r="B25" i="15"/>
  <c r="C25" i="15" s="1"/>
  <c r="I24" i="15"/>
  <c r="G24" i="15"/>
  <c r="E24" i="15"/>
  <c r="C24" i="15"/>
  <c r="I23" i="15"/>
  <c r="G23" i="15"/>
  <c r="E23" i="15"/>
  <c r="C23" i="15"/>
  <c r="I21" i="15"/>
  <c r="G21" i="15"/>
  <c r="E21" i="15"/>
  <c r="C21" i="15"/>
  <c r="I20" i="15"/>
  <c r="G20" i="15"/>
  <c r="E20" i="15"/>
  <c r="C20" i="15"/>
  <c r="I19" i="15"/>
  <c r="G19" i="15"/>
  <c r="E19" i="15"/>
  <c r="C19" i="15"/>
  <c r="B213" i="14"/>
  <c r="H209" i="14"/>
  <c r="H211" i="14" s="1"/>
  <c r="F209" i="14"/>
  <c r="F211" i="14" s="1"/>
  <c r="D209" i="14"/>
  <c r="D211" i="14" s="1"/>
  <c r="B209" i="14"/>
  <c r="B211" i="14" s="1"/>
  <c r="H204" i="14"/>
  <c r="F204" i="14"/>
  <c r="D204" i="14"/>
  <c r="B201" i="14"/>
  <c r="B204" i="14" s="1"/>
  <c r="H200" i="14"/>
  <c r="H205" i="14" s="1"/>
  <c r="F200" i="14"/>
  <c r="D200" i="14"/>
  <c r="D205" i="14" s="1"/>
  <c r="B200" i="14"/>
  <c r="B205" i="14" s="1"/>
  <c r="H194" i="14"/>
  <c r="F194" i="14"/>
  <c r="D194" i="14"/>
  <c r="B194" i="14"/>
  <c r="H193" i="14"/>
  <c r="F193" i="14"/>
  <c r="D193" i="14"/>
  <c r="B193" i="14"/>
  <c r="H192" i="14"/>
  <c r="H195" i="14" s="1"/>
  <c r="F192" i="14"/>
  <c r="D192" i="14"/>
  <c r="D195" i="14" s="1"/>
  <c r="B192" i="14"/>
  <c r="B195" i="14" s="1"/>
  <c r="H190" i="14"/>
  <c r="F190" i="14"/>
  <c r="D190" i="14"/>
  <c r="B190" i="14"/>
  <c r="H187" i="14"/>
  <c r="H191" i="14" s="1"/>
  <c r="F187" i="14"/>
  <c r="F191" i="14" s="1"/>
  <c r="D187" i="14"/>
  <c r="D191" i="14" s="1"/>
  <c r="B187" i="14"/>
  <c r="B191" i="14" s="1"/>
  <c r="B196" i="14" s="1"/>
  <c r="H181" i="14"/>
  <c r="F181" i="14"/>
  <c r="D181" i="14"/>
  <c r="B181" i="14"/>
  <c r="H180" i="14"/>
  <c r="F180" i="14"/>
  <c r="D180" i="14"/>
  <c r="B180" i="14"/>
  <c r="H182" i="14"/>
  <c r="H183" i="14" s="1"/>
  <c r="F182" i="14"/>
  <c r="F183" i="14" s="1"/>
  <c r="D182" i="14"/>
  <c r="B182" i="14"/>
  <c r="H175" i="14"/>
  <c r="H176" i="14" s="1"/>
  <c r="H178" i="14" s="1"/>
  <c r="F175" i="14"/>
  <c r="F176" i="14" s="1"/>
  <c r="F178" i="14" s="1"/>
  <c r="D175" i="14"/>
  <c r="D176" i="14" s="1"/>
  <c r="D178" i="14" s="1"/>
  <c r="B175" i="14"/>
  <c r="B176" i="14" s="1"/>
  <c r="B178" i="14" s="1"/>
  <c r="B183" i="14" s="1"/>
  <c r="C183" i="14" s="1"/>
  <c r="H169" i="14"/>
  <c r="F169" i="14"/>
  <c r="D169" i="14"/>
  <c r="B169" i="14"/>
  <c r="H168" i="14"/>
  <c r="F168" i="14"/>
  <c r="D168" i="14"/>
  <c r="B168" i="14"/>
  <c r="B166" i="14"/>
  <c r="H165" i="14"/>
  <c r="F165" i="14"/>
  <c r="D165" i="14"/>
  <c r="B165" i="14"/>
  <c r="B157" i="14"/>
  <c r="B214" i="14" s="1"/>
  <c r="B152" i="14"/>
  <c r="H136" i="14"/>
  <c r="H138" i="14" s="1"/>
  <c r="H146" i="14" s="1"/>
  <c r="F136" i="14"/>
  <c r="F138" i="14" s="1"/>
  <c r="F146" i="14" s="1"/>
  <c r="D136" i="14"/>
  <c r="D138" i="14" s="1"/>
  <c r="D146" i="14" s="1"/>
  <c r="B136" i="14"/>
  <c r="B138" i="14" s="1"/>
  <c r="B146" i="14" s="1"/>
  <c r="H130" i="14"/>
  <c r="H132" i="14" s="1"/>
  <c r="H145" i="14" s="1"/>
  <c r="F130" i="14"/>
  <c r="F132" i="14" s="1"/>
  <c r="F145" i="14" s="1"/>
  <c r="D130" i="14"/>
  <c r="D132" i="14" s="1"/>
  <c r="D145" i="14" s="1"/>
  <c r="B130" i="14"/>
  <c r="B132" i="14" s="1"/>
  <c r="B145" i="14" s="1"/>
  <c r="H120" i="14"/>
  <c r="H122" i="14" s="1"/>
  <c r="H144" i="14" s="1"/>
  <c r="F120" i="14"/>
  <c r="F122" i="14" s="1"/>
  <c r="F144" i="14" s="1"/>
  <c r="D120" i="14"/>
  <c r="D122" i="14" s="1"/>
  <c r="D144" i="14" s="1"/>
  <c r="B120" i="14"/>
  <c r="B122" i="14" s="1"/>
  <c r="B144" i="14" s="1"/>
  <c r="H103" i="14"/>
  <c r="H96" i="15" s="1"/>
  <c r="H103" i="15" s="1"/>
  <c r="F103" i="14"/>
  <c r="F96" i="15" s="1"/>
  <c r="F103" i="15" s="1"/>
  <c r="D103" i="14"/>
  <c r="D96" i="15" s="1"/>
  <c r="D103" i="15" s="1"/>
  <c r="B103" i="14"/>
  <c r="B96" i="15" s="1"/>
  <c r="B103" i="15" s="1"/>
  <c r="B109" i="15" s="1"/>
  <c r="I93" i="14"/>
  <c r="G93" i="14"/>
  <c r="E93" i="14"/>
  <c r="C93" i="14"/>
  <c r="H91" i="14"/>
  <c r="I91" i="14" s="1"/>
  <c r="F91" i="14"/>
  <c r="G91" i="14" s="1"/>
  <c r="D91" i="14"/>
  <c r="E91" i="14" s="1"/>
  <c r="B91" i="14"/>
  <c r="C91" i="14" s="1"/>
  <c r="I90" i="14"/>
  <c r="G90" i="14"/>
  <c r="E90" i="14"/>
  <c r="C90" i="14"/>
  <c r="I89" i="14"/>
  <c r="G89" i="14"/>
  <c r="E89" i="14"/>
  <c r="C89" i="14"/>
  <c r="I88" i="14"/>
  <c r="G88" i="14"/>
  <c r="E88" i="14"/>
  <c r="C88" i="14"/>
  <c r="I87" i="14"/>
  <c r="G87" i="14"/>
  <c r="E87" i="14"/>
  <c r="C87" i="14"/>
  <c r="I86" i="14"/>
  <c r="G86" i="14"/>
  <c r="E86" i="14"/>
  <c r="C86" i="14"/>
  <c r="H84" i="14"/>
  <c r="I84" i="14" s="1"/>
  <c r="F84" i="14"/>
  <c r="G84" i="14" s="1"/>
  <c r="D84" i="14"/>
  <c r="E84" i="14" s="1"/>
  <c r="B84" i="14"/>
  <c r="C84" i="14" s="1"/>
  <c r="I83" i="14"/>
  <c r="G83" i="14"/>
  <c r="E83" i="14"/>
  <c r="C83" i="14"/>
  <c r="I82" i="14"/>
  <c r="G82" i="14"/>
  <c r="E82" i="14"/>
  <c r="C82" i="14"/>
  <c r="I78" i="14"/>
  <c r="G78" i="14"/>
  <c r="E78" i="14"/>
  <c r="C78" i="14"/>
  <c r="H76" i="14"/>
  <c r="I76" i="14" s="1"/>
  <c r="F76" i="14"/>
  <c r="G76" i="14" s="1"/>
  <c r="D76" i="14"/>
  <c r="E76" i="14" s="1"/>
  <c r="B76" i="14"/>
  <c r="C76" i="14" s="1"/>
  <c r="I75" i="14"/>
  <c r="G75" i="14"/>
  <c r="E75" i="14"/>
  <c r="C75" i="14"/>
  <c r="I74" i="14"/>
  <c r="G74" i="14"/>
  <c r="E74" i="14"/>
  <c r="C74" i="14"/>
  <c r="I73" i="14"/>
  <c r="G73" i="14"/>
  <c r="E73" i="14"/>
  <c r="C73" i="14"/>
  <c r="I72" i="14"/>
  <c r="G72" i="14"/>
  <c r="E72" i="14"/>
  <c r="C72" i="14"/>
  <c r="I71" i="14"/>
  <c r="G71" i="14"/>
  <c r="E71" i="14"/>
  <c r="C71" i="14"/>
  <c r="I70" i="14"/>
  <c r="G70" i="14"/>
  <c r="E70" i="14"/>
  <c r="C70" i="14"/>
  <c r="I69" i="14"/>
  <c r="G69" i="14"/>
  <c r="E69" i="14"/>
  <c r="C69" i="14"/>
  <c r="I68" i="14"/>
  <c r="G68" i="14"/>
  <c r="E68" i="14"/>
  <c r="C68" i="14"/>
  <c r="H66" i="14"/>
  <c r="H166" i="14" s="1"/>
  <c r="F66" i="14"/>
  <c r="D66" i="14"/>
  <c r="E66" i="14" s="1"/>
  <c r="B66" i="14"/>
  <c r="C66" i="14" s="1"/>
  <c r="I65" i="14"/>
  <c r="G65" i="14"/>
  <c r="E65" i="14"/>
  <c r="C65" i="14"/>
  <c r="I64" i="14"/>
  <c r="G64" i="14"/>
  <c r="E64" i="14"/>
  <c r="C64" i="14"/>
  <c r="I61" i="14"/>
  <c r="G61" i="14"/>
  <c r="E61" i="14"/>
  <c r="C61" i="14"/>
  <c r="H59" i="14"/>
  <c r="I59" i="14" s="1"/>
  <c r="F59" i="14"/>
  <c r="G59" i="14" s="1"/>
  <c r="D59" i="14"/>
  <c r="E59" i="14" s="1"/>
  <c r="B59" i="14"/>
  <c r="C59" i="14" s="1"/>
  <c r="I58" i="14"/>
  <c r="G58" i="14"/>
  <c r="E58" i="14"/>
  <c r="C58" i="14"/>
  <c r="I57" i="14"/>
  <c r="G57" i="14"/>
  <c r="E57" i="14"/>
  <c r="C57" i="14"/>
  <c r="I56" i="14"/>
  <c r="G56" i="14"/>
  <c r="E56" i="14"/>
  <c r="C56" i="14"/>
  <c r="I55" i="14"/>
  <c r="G55" i="14"/>
  <c r="E55" i="14"/>
  <c r="C55" i="14"/>
  <c r="I54" i="14"/>
  <c r="G54" i="14"/>
  <c r="E54" i="14"/>
  <c r="C54" i="14"/>
  <c r="I53" i="14"/>
  <c r="G53" i="14"/>
  <c r="E53" i="14"/>
  <c r="C53" i="14"/>
  <c r="I52" i="14"/>
  <c r="G52" i="14"/>
  <c r="E52" i="14"/>
  <c r="C52" i="14"/>
  <c r="I51" i="14"/>
  <c r="G51" i="14"/>
  <c r="E51" i="14"/>
  <c r="C51" i="14"/>
  <c r="H49" i="14"/>
  <c r="I49" i="14" s="1"/>
  <c r="F49" i="14"/>
  <c r="G49" i="14" s="1"/>
  <c r="D49" i="14"/>
  <c r="E49" i="14" s="1"/>
  <c r="B49" i="14"/>
  <c r="C49" i="14" s="1"/>
  <c r="I48" i="14"/>
  <c r="G48" i="14"/>
  <c r="E48" i="14"/>
  <c r="C48" i="14"/>
  <c r="H46" i="14"/>
  <c r="F46" i="14"/>
  <c r="D46" i="14"/>
  <c r="E46" i="14" s="1"/>
  <c r="B46" i="14"/>
  <c r="C46" i="14" s="1"/>
  <c r="I45" i="14"/>
  <c r="G45" i="14"/>
  <c r="E45" i="14"/>
  <c r="C45" i="14"/>
  <c r="I44" i="14"/>
  <c r="G44" i="14"/>
  <c r="E44" i="14"/>
  <c r="C44" i="14"/>
  <c r="I43" i="14"/>
  <c r="G43" i="14"/>
  <c r="E43" i="14"/>
  <c r="C43" i="14"/>
  <c r="I42" i="14"/>
  <c r="G42" i="14"/>
  <c r="E42" i="14"/>
  <c r="C42" i="14"/>
  <c r="I41" i="14"/>
  <c r="G41" i="14"/>
  <c r="E41" i="14"/>
  <c r="C41" i="14"/>
  <c r="I40" i="14"/>
  <c r="G40" i="14"/>
  <c r="E40" i="14"/>
  <c r="C40" i="14"/>
  <c r="I39" i="14"/>
  <c r="G39" i="14"/>
  <c r="E39" i="14"/>
  <c r="C39" i="14"/>
  <c r="I38" i="14"/>
  <c r="G38" i="14"/>
  <c r="E38" i="14"/>
  <c r="C38" i="14"/>
  <c r="I37" i="14"/>
  <c r="G37" i="14"/>
  <c r="E37" i="14"/>
  <c r="C37" i="14"/>
  <c r="I36" i="14"/>
  <c r="G36" i="14"/>
  <c r="E36" i="14"/>
  <c r="C36" i="14"/>
  <c r="I35" i="14"/>
  <c r="G35" i="14"/>
  <c r="E35" i="14"/>
  <c r="C35" i="14"/>
  <c r="I34" i="14"/>
  <c r="G34" i="14"/>
  <c r="E34" i="14"/>
  <c r="C34" i="14"/>
  <c r="I33" i="14"/>
  <c r="G33" i="14"/>
  <c r="E33" i="14"/>
  <c r="C33" i="14"/>
  <c r="I32" i="14"/>
  <c r="G32" i="14"/>
  <c r="E32" i="14"/>
  <c r="C32" i="14"/>
  <c r="I31" i="14"/>
  <c r="G31" i="14"/>
  <c r="E31" i="14"/>
  <c r="C31" i="14"/>
  <c r="I30" i="14"/>
  <c r="G30" i="14"/>
  <c r="E30" i="14"/>
  <c r="C30" i="14"/>
  <c r="I29" i="14"/>
  <c r="G29" i="14"/>
  <c r="E29" i="14"/>
  <c r="C29" i="14"/>
  <c r="I28" i="14"/>
  <c r="G28" i="14"/>
  <c r="E28" i="14"/>
  <c r="C28" i="14"/>
  <c r="I27" i="14"/>
  <c r="G27" i="14"/>
  <c r="E27" i="14"/>
  <c r="C27" i="14"/>
  <c r="H25" i="14"/>
  <c r="I25" i="14" s="1"/>
  <c r="F25" i="14"/>
  <c r="G25" i="14" s="1"/>
  <c r="D25" i="14"/>
  <c r="E25" i="14" s="1"/>
  <c r="B25" i="14"/>
  <c r="C25" i="14" s="1"/>
  <c r="I24" i="14"/>
  <c r="G24" i="14"/>
  <c r="E24" i="14"/>
  <c r="C24" i="14"/>
  <c r="I23" i="14"/>
  <c r="G23" i="14"/>
  <c r="E23" i="14"/>
  <c r="C23" i="14"/>
  <c r="I21" i="14"/>
  <c r="G21" i="14"/>
  <c r="E21" i="14"/>
  <c r="C21" i="14"/>
  <c r="I20" i="14"/>
  <c r="G20" i="14"/>
  <c r="E20" i="14"/>
  <c r="C20" i="14"/>
  <c r="I19" i="14"/>
  <c r="G19" i="14"/>
  <c r="E19" i="14"/>
  <c r="C19" i="14"/>
  <c r="C18" i="14"/>
  <c r="H15" i="14"/>
  <c r="H16" i="14" s="1"/>
  <c r="F15" i="14"/>
  <c r="D15" i="14"/>
  <c r="B15" i="14"/>
  <c r="C15" i="14" s="1"/>
  <c r="C14" i="14"/>
  <c r="H3" i="15"/>
  <c r="F3" i="15"/>
  <c r="D3" i="15"/>
  <c r="D13" i="15" s="1"/>
  <c r="B3" i="15"/>
  <c r="B13" i="15"/>
  <c r="H13" i="15"/>
  <c r="F13" i="15"/>
  <c r="C105" i="23" l="1"/>
  <c r="B140" i="23"/>
  <c r="D141" i="23"/>
  <c r="E106" i="23"/>
  <c r="G108" i="23"/>
  <c r="F142" i="23"/>
  <c r="C79" i="23"/>
  <c r="B106" i="23"/>
  <c r="H140" i="23"/>
  <c r="H147" i="23" s="1"/>
  <c r="I105" i="23"/>
  <c r="H107" i="23"/>
  <c r="I108" i="23"/>
  <c r="H142" i="23"/>
  <c r="C108" i="23"/>
  <c r="B142" i="23"/>
  <c r="E108" i="23"/>
  <c r="D142" i="23"/>
  <c r="F141" i="23"/>
  <c r="G106" i="23"/>
  <c r="D107" i="23"/>
  <c r="E105" i="23"/>
  <c r="D140" i="23"/>
  <c r="D147" i="23" s="1"/>
  <c r="F105" i="23"/>
  <c r="G62" i="23"/>
  <c r="I106" i="23"/>
  <c r="H141" i="23"/>
  <c r="H106" i="22"/>
  <c r="I79" i="22"/>
  <c r="H108" i="22"/>
  <c r="I94" i="22"/>
  <c r="D105" i="22"/>
  <c r="E62" i="22"/>
  <c r="E108" i="22"/>
  <c r="D142" i="22"/>
  <c r="B141" i="22"/>
  <c r="C106" i="22"/>
  <c r="F141" i="22"/>
  <c r="G106" i="22"/>
  <c r="G108" i="22"/>
  <c r="F142" i="22"/>
  <c r="H140" i="22"/>
  <c r="H107" i="22"/>
  <c r="I105" i="22"/>
  <c r="D141" i="22"/>
  <c r="E106" i="22"/>
  <c r="F105" i="22"/>
  <c r="G62" i="22"/>
  <c r="B107" i="22"/>
  <c r="C105" i="22"/>
  <c r="B140" i="22"/>
  <c r="B108" i="22"/>
  <c r="C94" i="22"/>
  <c r="F105" i="21"/>
  <c r="G62" i="21"/>
  <c r="B108" i="21"/>
  <c r="C94" i="21"/>
  <c r="H140" i="21"/>
  <c r="H107" i="21"/>
  <c r="I105" i="21"/>
  <c r="D141" i="21"/>
  <c r="E106" i="21"/>
  <c r="H142" i="21"/>
  <c r="I108" i="21"/>
  <c r="B107" i="21"/>
  <c r="C105" i="21"/>
  <c r="B140" i="21"/>
  <c r="I106" i="21"/>
  <c r="H141" i="21"/>
  <c r="E108" i="21"/>
  <c r="D142" i="21"/>
  <c r="G108" i="21"/>
  <c r="F142" i="21"/>
  <c r="B141" i="21"/>
  <c r="C106" i="21"/>
  <c r="D107" i="21"/>
  <c r="E105" i="21"/>
  <c r="D140" i="21"/>
  <c r="G79" i="21"/>
  <c r="F106" i="21"/>
  <c r="G105" i="20"/>
  <c r="F107" i="20"/>
  <c r="F140" i="20"/>
  <c r="B142" i="20"/>
  <c r="C108" i="20"/>
  <c r="H108" i="20"/>
  <c r="I94" i="20"/>
  <c r="E108" i="20"/>
  <c r="D142" i="20"/>
  <c r="C79" i="20"/>
  <c r="B106" i="20"/>
  <c r="G108" i="20"/>
  <c r="F142" i="20"/>
  <c r="H141" i="20"/>
  <c r="I106" i="20"/>
  <c r="C105" i="20"/>
  <c r="B140" i="20"/>
  <c r="D107" i="20"/>
  <c r="E105" i="20"/>
  <c r="D140" i="20"/>
  <c r="H107" i="20"/>
  <c r="H140" i="20"/>
  <c r="I105" i="20"/>
  <c r="D141" i="20"/>
  <c r="E106" i="20"/>
  <c r="F141" i="20"/>
  <c r="G106" i="20"/>
  <c r="D16" i="19"/>
  <c r="I15" i="14"/>
  <c r="G15" i="19"/>
  <c r="I15" i="19"/>
  <c r="G15" i="18"/>
  <c r="D16" i="18"/>
  <c r="I15" i="18"/>
  <c r="C15" i="17"/>
  <c r="G15" i="17"/>
  <c r="D16" i="17"/>
  <c r="I15" i="17"/>
  <c r="B16" i="16"/>
  <c r="G15" i="16"/>
  <c r="D16" i="16"/>
  <c r="I15" i="16"/>
  <c r="C15" i="15"/>
  <c r="G15" i="15"/>
  <c r="D16" i="15"/>
  <c r="I15" i="15"/>
  <c r="B205" i="19"/>
  <c r="D205" i="15"/>
  <c r="B205" i="15"/>
  <c r="H205" i="19"/>
  <c r="B205" i="18"/>
  <c r="B205" i="17"/>
  <c r="B205" i="16"/>
  <c r="F205" i="14"/>
  <c r="F195" i="19"/>
  <c r="B195" i="18"/>
  <c r="H121" i="15"/>
  <c r="H122" i="15"/>
  <c r="F122" i="15"/>
  <c r="F195" i="14"/>
  <c r="D122" i="15"/>
  <c r="D121" i="15"/>
  <c r="B121" i="15"/>
  <c r="B122" i="15" s="1"/>
  <c r="B96" i="16"/>
  <c r="H109" i="14"/>
  <c r="H143" i="14" s="1"/>
  <c r="F109" i="14"/>
  <c r="D109" i="14"/>
  <c r="E109" i="14" s="1"/>
  <c r="H109" i="15"/>
  <c r="H143" i="15" s="1"/>
  <c r="H96" i="16"/>
  <c r="F109" i="15"/>
  <c r="F143" i="15" s="1"/>
  <c r="F96" i="16"/>
  <c r="D109" i="15"/>
  <c r="D96" i="16"/>
  <c r="D77" i="18"/>
  <c r="H60" i="18"/>
  <c r="I60" i="18" s="1"/>
  <c r="D60" i="17"/>
  <c r="E60" i="17" s="1"/>
  <c r="H77" i="16"/>
  <c r="I77" i="16" s="1"/>
  <c r="F77" i="14"/>
  <c r="F60" i="14"/>
  <c r="F62" i="14" s="1"/>
  <c r="F105" i="14" s="1"/>
  <c r="D77" i="19"/>
  <c r="D60" i="19"/>
  <c r="E60" i="19" s="1"/>
  <c r="I84" i="19"/>
  <c r="H92" i="16"/>
  <c r="I92" i="16" s="1"/>
  <c r="B92" i="15"/>
  <c r="B77" i="15"/>
  <c r="D92" i="19"/>
  <c r="E92" i="19" s="1"/>
  <c r="E46" i="18"/>
  <c r="D60" i="18"/>
  <c r="E60" i="18" s="1"/>
  <c r="D92" i="18"/>
  <c r="E92" i="18" s="1"/>
  <c r="H92" i="17"/>
  <c r="I92" i="17" s="1"/>
  <c r="D92" i="17"/>
  <c r="E92" i="17" s="1"/>
  <c r="F92" i="15"/>
  <c r="F92" i="14"/>
  <c r="B60" i="15"/>
  <c r="C60" i="15" s="1"/>
  <c r="C46" i="15"/>
  <c r="E25" i="19"/>
  <c r="I46" i="19"/>
  <c r="H60" i="19"/>
  <c r="I60" i="19" s="1"/>
  <c r="E46" i="19"/>
  <c r="B171" i="19"/>
  <c r="B172" i="19" s="1"/>
  <c r="C172" i="19" s="1"/>
  <c r="I25" i="18"/>
  <c r="I46" i="18"/>
  <c r="D171" i="18"/>
  <c r="D172" i="18" s="1"/>
  <c r="H60" i="17"/>
  <c r="I60" i="17" s="1"/>
  <c r="I46" i="17"/>
  <c r="E46" i="17"/>
  <c r="B171" i="17"/>
  <c r="B172" i="17" s="1"/>
  <c r="C172" i="17" s="1"/>
  <c r="H60" i="16"/>
  <c r="I60" i="16" s="1"/>
  <c r="G46" i="15"/>
  <c r="F60" i="15"/>
  <c r="G60" i="15" s="1"/>
  <c r="D60" i="15"/>
  <c r="E60" i="15" s="1"/>
  <c r="B171" i="15"/>
  <c r="B172" i="15" s="1"/>
  <c r="C172" i="15" s="1"/>
  <c r="H132" i="19"/>
  <c r="H145" i="19" s="1"/>
  <c r="B191" i="19"/>
  <c r="D132" i="19"/>
  <c r="D145" i="19" s="1"/>
  <c r="D138" i="19"/>
  <c r="D146" i="19" s="1"/>
  <c r="H132" i="18"/>
  <c r="H145" i="18" s="1"/>
  <c r="B178" i="18"/>
  <c r="B178" i="17"/>
  <c r="B191" i="17"/>
  <c r="H191" i="16"/>
  <c r="F191" i="16"/>
  <c r="B178" i="16"/>
  <c r="B191" i="16"/>
  <c r="H171" i="19"/>
  <c r="H172" i="19" s="1"/>
  <c r="D205" i="19"/>
  <c r="F171" i="19"/>
  <c r="F172" i="19" s="1"/>
  <c r="F205" i="19"/>
  <c r="B60" i="19"/>
  <c r="F60" i="19"/>
  <c r="B77" i="19"/>
  <c r="F77" i="19"/>
  <c r="B92" i="19"/>
  <c r="F92" i="19"/>
  <c r="D166" i="19"/>
  <c r="D171" i="19" s="1"/>
  <c r="D172" i="19" s="1"/>
  <c r="G46" i="19"/>
  <c r="G66" i="19"/>
  <c r="H77" i="19"/>
  <c r="D205" i="18"/>
  <c r="G46" i="18"/>
  <c r="F60" i="18"/>
  <c r="H171" i="18"/>
  <c r="H172" i="18" s="1"/>
  <c r="B77" i="18"/>
  <c r="F92" i="18"/>
  <c r="B166" i="18"/>
  <c r="F166" i="18"/>
  <c r="G66" i="18"/>
  <c r="E77" i="18"/>
  <c r="H205" i="18"/>
  <c r="B60" i="18"/>
  <c r="F77" i="18"/>
  <c r="B92" i="18"/>
  <c r="H77" i="18"/>
  <c r="F205" i="17"/>
  <c r="H205" i="17"/>
  <c r="F171" i="17"/>
  <c r="F172" i="17" s="1"/>
  <c r="H171" i="17"/>
  <c r="H172" i="17" s="1"/>
  <c r="E77" i="17"/>
  <c r="B60" i="17"/>
  <c r="F60" i="17"/>
  <c r="B77" i="17"/>
  <c r="F77" i="17"/>
  <c r="B92" i="17"/>
  <c r="F92" i="17"/>
  <c r="D166" i="17"/>
  <c r="D171" i="17" s="1"/>
  <c r="D172" i="17" s="1"/>
  <c r="G46" i="17"/>
  <c r="G66" i="17"/>
  <c r="H77" i="17"/>
  <c r="E46" i="16"/>
  <c r="D166" i="16"/>
  <c r="E66" i="16"/>
  <c r="F171" i="16"/>
  <c r="F172" i="16" s="1"/>
  <c r="H171" i="16"/>
  <c r="H172" i="16" s="1"/>
  <c r="D205" i="16"/>
  <c r="D60" i="16"/>
  <c r="D77" i="16"/>
  <c r="D92" i="16"/>
  <c r="F205" i="16"/>
  <c r="B166" i="16"/>
  <c r="B60" i="16"/>
  <c r="F60" i="16"/>
  <c r="B77" i="16"/>
  <c r="F77" i="16"/>
  <c r="B92" i="16"/>
  <c r="F92" i="16"/>
  <c r="G46" i="16"/>
  <c r="G66" i="16"/>
  <c r="B178" i="15"/>
  <c r="B191" i="15"/>
  <c r="H60" i="15"/>
  <c r="H171" i="15"/>
  <c r="H172" i="15" s="1"/>
  <c r="H77" i="15"/>
  <c r="E25" i="15"/>
  <c r="E46" i="15"/>
  <c r="I46" i="15"/>
  <c r="E66" i="15"/>
  <c r="I66" i="15"/>
  <c r="D143" i="15"/>
  <c r="E109" i="15"/>
  <c r="C77" i="15"/>
  <c r="F171" i="15"/>
  <c r="F172" i="15" s="1"/>
  <c r="D77" i="15"/>
  <c r="C92" i="15"/>
  <c r="G92" i="15"/>
  <c r="H92" i="15"/>
  <c r="G109" i="15"/>
  <c r="D171" i="15"/>
  <c r="D172" i="15" s="1"/>
  <c r="D92" i="15"/>
  <c r="C109" i="15"/>
  <c r="B143" i="15"/>
  <c r="F77" i="15"/>
  <c r="B16" i="14"/>
  <c r="B92" i="14"/>
  <c r="B109" i="14"/>
  <c r="B171" i="14"/>
  <c r="B172" i="14" s="1"/>
  <c r="C172" i="14" s="1"/>
  <c r="H171" i="14"/>
  <c r="H172" i="14" s="1"/>
  <c r="B60" i="14"/>
  <c r="B77" i="14"/>
  <c r="F16" i="14"/>
  <c r="G46" i="14"/>
  <c r="F166" i="14"/>
  <c r="G66" i="14"/>
  <c r="F143" i="14"/>
  <c r="G109" i="14"/>
  <c r="B215" i="14"/>
  <c r="D16" i="14"/>
  <c r="D143" i="14"/>
  <c r="D166" i="14"/>
  <c r="D60" i="14"/>
  <c r="H60" i="14"/>
  <c r="D77" i="14"/>
  <c r="H77" i="14"/>
  <c r="D92" i="14"/>
  <c r="H92" i="14"/>
  <c r="I46" i="14"/>
  <c r="I66" i="14"/>
  <c r="I109" i="14"/>
  <c r="I107" i="23" l="1"/>
  <c r="H110" i="23"/>
  <c r="I110" i="23" s="1"/>
  <c r="D110" i="23"/>
  <c r="E110" i="23" s="1"/>
  <c r="E107" i="23"/>
  <c r="G105" i="23"/>
  <c r="F140" i="23"/>
  <c r="F147" i="23" s="1"/>
  <c r="F107" i="23"/>
  <c r="B141" i="23"/>
  <c r="C106" i="23"/>
  <c r="B107" i="23"/>
  <c r="D147" i="20"/>
  <c r="G105" i="22"/>
  <c r="F140" i="22"/>
  <c r="F147" i="22" s="1"/>
  <c r="F107" i="22"/>
  <c r="C107" i="22"/>
  <c r="D107" i="22"/>
  <c r="E105" i="22"/>
  <c r="D140" i="22"/>
  <c r="D147" i="22" s="1"/>
  <c r="I107" i="22"/>
  <c r="H110" i="22"/>
  <c r="I110" i="22" s="1"/>
  <c r="H147" i="22"/>
  <c r="H142" i="22"/>
  <c r="I108" i="22"/>
  <c r="C108" i="22"/>
  <c r="B142" i="22"/>
  <c r="I106" i="22"/>
  <c r="H141" i="22"/>
  <c r="C107" i="21"/>
  <c r="I107" i="21"/>
  <c r="H110" i="21"/>
  <c r="I110" i="21" s="1"/>
  <c r="D110" i="21"/>
  <c r="E110" i="21" s="1"/>
  <c r="E107" i="21"/>
  <c r="H147" i="21"/>
  <c r="C108" i="21"/>
  <c r="B142" i="21"/>
  <c r="F141" i="21"/>
  <c r="G106" i="21"/>
  <c r="D147" i="21"/>
  <c r="G105" i="21"/>
  <c r="F140" i="21"/>
  <c r="F107" i="21"/>
  <c r="B141" i="20"/>
  <c r="C106" i="20"/>
  <c r="I108" i="20"/>
  <c r="H142" i="20"/>
  <c r="H147" i="20" s="1"/>
  <c r="D110" i="20"/>
  <c r="E110" i="20" s="1"/>
  <c r="E107" i="20"/>
  <c r="B107" i="20"/>
  <c r="F147" i="20"/>
  <c r="I107" i="20"/>
  <c r="H110" i="20"/>
  <c r="I110" i="20" s="1"/>
  <c r="G107" i="20"/>
  <c r="F110" i="20"/>
  <c r="G110" i="20" s="1"/>
  <c r="H144" i="15"/>
  <c r="H121" i="16"/>
  <c r="F144" i="15"/>
  <c r="F121" i="16"/>
  <c r="D144" i="15"/>
  <c r="D121" i="16"/>
  <c r="B144" i="15"/>
  <c r="B121" i="16"/>
  <c r="I109" i="15"/>
  <c r="G77" i="14"/>
  <c r="F79" i="14"/>
  <c r="G60" i="14"/>
  <c r="E77" i="19"/>
  <c r="G92" i="14"/>
  <c r="F94" i="14"/>
  <c r="F171" i="18"/>
  <c r="F172" i="18" s="1"/>
  <c r="G62" i="14"/>
  <c r="C92" i="19"/>
  <c r="C60" i="19"/>
  <c r="G77" i="19"/>
  <c r="I77" i="19"/>
  <c r="C77" i="19"/>
  <c r="G92" i="19"/>
  <c r="G60" i="19"/>
  <c r="B171" i="18"/>
  <c r="B172" i="18" s="1"/>
  <c r="C172" i="18" s="1"/>
  <c r="C77" i="18"/>
  <c r="C92" i="18"/>
  <c r="G60" i="18"/>
  <c r="G77" i="18"/>
  <c r="G92" i="18"/>
  <c r="C60" i="18"/>
  <c r="I77" i="18"/>
  <c r="G77" i="17"/>
  <c r="I77" i="17"/>
  <c r="C77" i="17"/>
  <c r="G92" i="17"/>
  <c r="G60" i="17"/>
  <c r="C92" i="17"/>
  <c r="C60" i="17"/>
  <c r="G92" i="16"/>
  <c r="E77" i="16"/>
  <c r="C92" i="16"/>
  <c r="C60" i="16"/>
  <c r="B171" i="16"/>
  <c r="B172" i="16" s="1"/>
  <c r="C172" i="16" s="1"/>
  <c r="E60" i="16"/>
  <c r="G60" i="16"/>
  <c r="G77" i="16"/>
  <c r="C77" i="16"/>
  <c r="E92" i="16"/>
  <c r="D171" i="16"/>
  <c r="D172" i="16" s="1"/>
  <c r="E92" i="15"/>
  <c r="I60" i="15"/>
  <c r="G77" i="15"/>
  <c r="E77" i="15"/>
  <c r="I92" i="15"/>
  <c r="I77" i="15"/>
  <c r="E77" i="14"/>
  <c r="D79" i="14"/>
  <c r="D78" i="15" s="1"/>
  <c r="E78" i="15" s="1"/>
  <c r="D171" i="14"/>
  <c r="D172" i="14" s="1"/>
  <c r="C77" i="14"/>
  <c r="B79" i="14"/>
  <c r="B78" i="15" s="1"/>
  <c r="C60" i="14"/>
  <c r="B62" i="14"/>
  <c r="B61" i="15" s="1"/>
  <c r="I77" i="14"/>
  <c r="H79" i="14"/>
  <c r="H78" i="15" s="1"/>
  <c r="I78" i="15" s="1"/>
  <c r="C92" i="14"/>
  <c r="B94" i="14"/>
  <c r="B93" i="15" s="1"/>
  <c r="I92" i="14"/>
  <c r="H94" i="14"/>
  <c r="H93" i="15" s="1"/>
  <c r="I93" i="15" s="1"/>
  <c r="I60" i="14"/>
  <c r="H62" i="14"/>
  <c r="I61" i="15" s="1"/>
  <c r="F140" i="14"/>
  <c r="G105" i="14"/>
  <c r="E92" i="14"/>
  <c r="D94" i="14"/>
  <c r="D93" i="15" s="1"/>
  <c r="E93" i="15" s="1"/>
  <c r="E60" i="14"/>
  <c r="D62" i="14"/>
  <c r="D61" i="15" s="1"/>
  <c r="F171" i="14"/>
  <c r="F172" i="14" s="1"/>
  <c r="C109" i="14"/>
  <c r="B143" i="14"/>
  <c r="C107" i="23" l="1"/>
  <c r="G107" i="23"/>
  <c r="F110" i="23"/>
  <c r="G110" i="23" s="1"/>
  <c r="D110" i="22"/>
  <c r="E110" i="22" s="1"/>
  <c r="E107" i="22"/>
  <c r="G107" i="22"/>
  <c r="F110" i="22"/>
  <c r="G110" i="22" s="1"/>
  <c r="G107" i="21"/>
  <c r="F110" i="21"/>
  <c r="G110" i="21" s="1"/>
  <c r="F147" i="21"/>
  <c r="C107" i="20"/>
  <c r="H79" i="15"/>
  <c r="H78" i="16" s="1"/>
  <c r="G79" i="14"/>
  <c r="F78" i="15"/>
  <c r="F106" i="14"/>
  <c r="D79" i="15"/>
  <c r="D78" i="16" s="1"/>
  <c r="C78" i="15"/>
  <c r="B79" i="15"/>
  <c r="C61" i="15"/>
  <c r="B62" i="15"/>
  <c r="H94" i="15"/>
  <c r="H93" i="16" s="1"/>
  <c r="G94" i="14"/>
  <c r="F93" i="15"/>
  <c r="F108" i="14"/>
  <c r="D94" i="15"/>
  <c r="D93" i="16" s="1"/>
  <c r="C93" i="15"/>
  <c r="B94" i="15"/>
  <c r="B213" i="15"/>
  <c r="B215" i="15" s="1"/>
  <c r="C215" i="15" s="1"/>
  <c r="H62" i="15"/>
  <c r="G61" i="15"/>
  <c r="F62" i="15"/>
  <c r="E61" i="15"/>
  <c r="D62" i="15"/>
  <c r="D106" i="15"/>
  <c r="E94" i="14"/>
  <c r="D108" i="14"/>
  <c r="I62" i="14"/>
  <c r="H105" i="14"/>
  <c r="C94" i="14"/>
  <c r="B108" i="14"/>
  <c r="C62" i="14"/>
  <c r="B105" i="14"/>
  <c r="E62" i="14"/>
  <c r="D105" i="14"/>
  <c r="E79" i="14"/>
  <c r="D106" i="14"/>
  <c r="I94" i="14"/>
  <c r="H108" i="14"/>
  <c r="I79" i="14"/>
  <c r="H106" i="14"/>
  <c r="C79" i="14"/>
  <c r="B106" i="14"/>
  <c r="D108" i="15" l="1"/>
  <c r="E108" i="15" s="1"/>
  <c r="I79" i="15"/>
  <c r="H106" i="15"/>
  <c r="I106" i="15" s="1"/>
  <c r="I94" i="15"/>
  <c r="H108" i="15"/>
  <c r="H142" i="15" s="1"/>
  <c r="E79" i="15"/>
  <c r="G106" i="14"/>
  <c r="F107" i="14"/>
  <c r="F141" i="14"/>
  <c r="G78" i="15"/>
  <c r="F79" i="15"/>
  <c r="E94" i="15"/>
  <c r="B78" i="16"/>
  <c r="B106" i="15"/>
  <c r="C79" i="15"/>
  <c r="B61" i="16"/>
  <c r="C62" i="15"/>
  <c r="B105" i="15"/>
  <c r="F142" i="14"/>
  <c r="F147" i="14" s="1"/>
  <c r="G108" i="14"/>
  <c r="G93" i="15"/>
  <c r="F94" i="15"/>
  <c r="I62" i="15"/>
  <c r="H105" i="15"/>
  <c r="H140" i="15" s="1"/>
  <c r="B93" i="16"/>
  <c r="C94" i="15"/>
  <c r="B108" i="15"/>
  <c r="F105" i="15"/>
  <c r="G62" i="15"/>
  <c r="D105" i="15"/>
  <c r="E62" i="15"/>
  <c r="D142" i="15"/>
  <c r="D141" i="15"/>
  <c r="E106" i="15"/>
  <c r="H140" i="14"/>
  <c r="I105" i="14"/>
  <c r="H107" i="14"/>
  <c r="H141" i="14"/>
  <c r="I106" i="14"/>
  <c r="E105" i="14"/>
  <c r="D107" i="14"/>
  <c r="D140" i="14"/>
  <c r="C108" i="14"/>
  <c r="B142" i="14"/>
  <c r="E108" i="14"/>
  <c r="D142" i="14"/>
  <c r="E106" i="14"/>
  <c r="D141" i="14"/>
  <c r="C105" i="14"/>
  <c r="B140" i="14"/>
  <c r="B107" i="14"/>
  <c r="C106" i="14"/>
  <c r="B141" i="14"/>
  <c r="H142" i="14"/>
  <c r="I108" i="14"/>
  <c r="I108" i="15" l="1"/>
  <c r="H141" i="15"/>
  <c r="H107" i="15"/>
  <c r="I105" i="15"/>
  <c r="G107" i="14"/>
  <c r="F110" i="14"/>
  <c r="G110" i="14" s="1"/>
  <c r="F78" i="16"/>
  <c r="F106" i="15"/>
  <c r="F107" i="15" s="1"/>
  <c r="G79" i="15"/>
  <c r="C106" i="15"/>
  <c r="B141" i="15"/>
  <c r="B140" i="15"/>
  <c r="B107" i="15"/>
  <c r="C107" i="15" s="1"/>
  <c r="C105" i="15"/>
  <c r="F93" i="16"/>
  <c r="F108" i="15"/>
  <c r="G94" i="15"/>
  <c r="B147" i="14"/>
  <c r="B153" i="14" s="1"/>
  <c r="C153" i="14" s="1"/>
  <c r="C108" i="15"/>
  <c r="B142" i="15"/>
  <c r="F140" i="15"/>
  <c r="G105" i="15"/>
  <c r="E105" i="15"/>
  <c r="D107" i="15"/>
  <c r="D140" i="15"/>
  <c r="D147" i="15" s="1"/>
  <c r="H147" i="15"/>
  <c r="H110" i="15"/>
  <c r="I110" i="15" s="1"/>
  <c r="I107" i="15"/>
  <c r="E107" i="14"/>
  <c r="D110" i="14"/>
  <c r="E110" i="14" s="1"/>
  <c r="I107" i="14"/>
  <c r="H110" i="14"/>
  <c r="I110" i="14" s="1"/>
  <c r="D147" i="14"/>
  <c r="C107" i="14"/>
  <c r="B110" i="14"/>
  <c r="C110" i="14" s="1"/>
  <c r="H147" i="14"/>
  <c r="G106" i="15" l="1"/>
  <c r="F141" i="15"/>
  <c r="B147" i="15"/>
  <c r="B153" i="15" s="1"/>
  <c r="C153" i="15" s="1"/>
  <c r="B110" i="15"/>
  <c r="C110" i="15" s="1"/>
  <c r="F142" i="15"/>
  <c r="F147" i="15" s="1"/>
  <c r="G108" i="15"/>
  <c r="G107" i="15"/>
  <c r="F110" i="15"/>
  <c r="G110" i="15" s="1"/>
  <c r="E107" i="15"/>
  <c r="D110" i="15"/>
  <c r="E110" i="15" s="1"/>
  <c r="F13" i="14"/>
  <c r="D13" i="14"/>
  <c r="H13" i="14" l="1"/>
  <c r="B13" i="14"/>
  <c r="E93" i="16" l="1"/>
  <c r="G93" i="16"/>
  <c r="B213" i="16"/>
  <c r="B215" i="16" s="1"/>
  <c r="C215" i="16" s="1"/>
  <c r="D3" i="17"/>
  <c r="D13" i="17" s="1"/>
  <c r="B131" i="17"/>
  <c r="B132" i="17" s="1"/>
  <c r="B145" i="17" s="1"/>
  <c r="H13" i="16"/>
  <c r="F13" i="17"/>
  <c r="F3" i="17"/>
  <c r="I78" i="16"/>
  <c r="H131" i="17"/>
  <c r="H132" i="17" s="1"/>
  <c r="H145" i="17" s="1"/>
  <c r="C93" i="16"/>
  <c r="E78" i="16"/>
  <c r="I61" i="16"/>
  <c r="F13" i="16"/>
  <c r="B146" i="16"/>
  <c r="B122" i="16"/>
  <c r="B121" i="17" s="1"/>
  <c r="B122" i="17" s="1"/>
  <c r="F132" i="16"/>
  <c r="D122" i="16"/>
  <c r="D144" i="16" s="1"/>
  <c r="D121" i="17"/>
  <c r="D122" i="17" s="1"/>
  <c r="F138" i="16"/>
  <c r="F146" i="16" s="1"/>
  <c r="D103" i="16"/>
  <c r="I93" i="16"/>
  <c r="B103" i="16"/>
  <c r="B96" i="17" s="1"/>
  <c r="B103" i="17" s="1"/>
  <c r="C61" i="16"/>
  <c r="F122" i="16"/>
  <c r="G61" i="16"/>
  <c r="H3" i="17"/>
  <c r="H13" i="17"/>
  <c r="B132" i="16"/>
  <c r="B145" i="16"/>
  <c r="D13" i="16"/>
  <c r="H122" i="16"/>
  <c r="H121" i="17" s="1"/>
  <c r="H122" i="17" s="1"/>
  <c r="B13" i="16"/>
  <c r="B3" i="17"/>
  <c r="B13" i="17"/>
  <c r="D132" i="16"/>
  <c r="B138" i="16"/>
  <c r="B137" i="17"/>
  <c r="B138" i="17" s="1"/>
  <c r="B146" i="17" s="1"/>
  <c r="H132" i="16"/>
  <c r="H145" i="16"/>
  <c r="D138" i="16"/>
  <c r="H138" i="16"/>
  <c r="H146" i="16" s="1"/>
  <c r="H137" i="17"/>
  <c r="H138" i="17"/>
  <c r="H146" i="17"/>
  <c r="H103" i="16"/>
  <c r="H109" i="16" s="1"/>
  <c r="I109" i="16" s="1"/>
  <c r="F94" i="16"/>
  <c r="F108" i="16" s="1"/>
  <c r="G108" i="16" s="1"/>
  <c r="D79" i="16"/>
  <c r="E79" i="16" s="1"/>
  <c r="B94" i="16"/>
  <c r="C94" i="16" s="1"/>
  <c r="H94" i="16"/>
  <c r="H108" i="16" s="1"/>
  <c r="I108" i="16" s="1"/>
  <c r="B79" i="16"/>
  <c r="B106" i="16" s="1"/>
  <c r="C106" i="16" s="1"/>
  <c r="C78" i="16"/>
  <c r="F79" i="16"/>
  <c r="G79" i="16" s="1"/>
  <c r="G78" i="16"/>
  <c r="D94" i="16"/>
  <c r="E94" i="16" s="1"/>
  <c r="H62" i="16"/>
  <c r="H79" i="16"/>
  <c r="H78" i="17" s="1"/>
  <c r="I78" i="17" s="1"/>
  <c r="B62" i="16"/>
  <c r="C61" i="17" s="1"/>
  <c r="F103" i="16"/>
  <c r="F96" i="17" s="1"/>
  <c r="F103" i="17" s="1"/>
  <c r="F96" i="18" s="1"/>
  <c r="F103" i="18" s="1"/>
  <c r="F62" i="16"/>
  <c r="G61" i="17" s="1"/>
  <c r="D62" i="16"/>
  <c r="E62" i="16" s="1"/>
  <c r="E61" i="16"/>
  <c r="H144" i="16" l="1"/>
  <c r="H144" i="17"/>
  <c r="H121" i="18"/>
  <c r="H122" i="18" s="1"/>
  <c r="D144" i="17"/>
  <c r="D121" i="18"/>
  <c r="D122" i="18" s="1"/>
  <c r="B144" i="17"/>
  <c r="B121" i="18"/>
  <c r="B122" i="18" s="1"/>
  <c r="B144" i="16"/>
  <c r="B109" i="16"/>
  <c r="C109" i="16" s="1"/>
  <c r="B109" i="17"/>
  <c r="B143" i="17" s="1"/>
  <c r="B96" i="18"/>
  <c r="B103" i="18" s="1"/>
  <c r="H96" i="17"/>
  <c r="H103" i="17" s="1"/>
  <c r="F109" i="16"/>
  <c r="G109" i="16" s="1"/>
  <c r="F109" i="17"/>
  <c r="F109" i="18"/>
  <c r="F96" i="19"/>
  <c r="F103" i="19" s="1"/>
  <c r="F109" i="19" s="1"/>
  <c r="F78" i="17"/>
  <c r="G78" i="17" s="1"/>
  <c r="D106" i="16"/>
  <c r="D141" i="16" s="1"/>
  <c r="H106" i="16"/>
  <c r="I106" i="16" s="1"/>
  <c r="I79" i="16"/>
  <c r="F106" i="16"/>
  <c r="D78" i="17"/>
  <c r="F142" i="16"/>
  <c r="H93" i="17"/>
  <c r="I93" i="17" s="1"/>
  <c r="G94" i="16"/>
  <c r="F93" i="17"/>
  <c r="D108" i="16"/>
  <c r="F105" i="16"/>
  <c r="G62" i="16"/>
  <c r="B105" i="16"/>
  <c r="C105" i="16" s="1"/>
  <c r="H79" i="17"/>
  <c r="H78" i="18" s="1"/>
  <c r="F121" i="17"/>
  <c r="F122" i="17" s="1"/>
  <c r="F144" i="16"/>
  <c r="B141" i="16"/>
  <c r="H142" i="16"/>
  <c r="B93" i="17"/>
  <c r="D145" i="16"/>
  <c r="D131" i="17"/>
  <c r="D132" i="17" s="1"/>
  <c r="D145" i="17" s="1"/>
  <c r="C79" i="16"/>
  <c r="H143" i="16"/>
  <c r="D109" i="16"/>
  <c r="D96" i="17"/>
  <c r="D103" i="17" s="1"/>
  <c r="F137" i="17"/>
  <c r="F138" i="17" s="1"/>
  <c r="F146" i="17" s="1"/>
  <c r="F131" i="17"/>
  <c r="F132" i="17" s="1"/>
  <c r="F145" i="17" s="1"/>
  <c r="F145" i="16"/>
  <c r="B78" i="17"/>
  <c r="D146" i="16"/>
  <c r="D137" i="17"/>
  <c r="D138" i="17" s="1"/>
  <c r="D146" i="17" s="1"/>
  <c r="B62" i="17"/>
  <c r="B61" i="18" s="1"/>
  <c r="E106" i="16"/>
  <c r="H62" i="17"/>
  <c r="I61" i="17"/>
  <c r="I62" i="16"/>
  <c r="H105" i="16"/>
  <c r="B108" i="16"/>
  <c r="F62" i="17"/>
  <c r="I94" i="16"/>
  <c r="D93" i="17"/>
  <c r="C62" i="16"/>
  <c r="D105" i="16"/>
  <c r="B143" i="16" l="1"/>
  <c r="H144" i="18"/>
  <c r="H121" i="19"/>
  <c r="H122" i="19" s="1"/>
  <c r="H144" i="19" s="1"/>
  <c r="F144" i="17"/>
  <c r="F121" i="18"/>
  <c r="F122" i="18" s="1"/>
  <c r="D144" i="18"/>
  <c r="D121" i="19"/>
  <c r="D122" i="19" s="1"/>
  <c r="D144" i="19" s="1"/>
  <c r="B144" i="18"/>
  <c r="B121" i="19"/>
  <c r="B122" i="19" s="1"/>
  <c r="B144" i="19" s="1"/>
  <c r="F143" i="16"/>
  <c r="C109" i="17"/>
  <c r="B109" i="18"/>
  <c r="B96" i="19"/>
  <c r="B103" i="19" s="1"/>
  <c r="H109" i="17"/>
  <c r="H96" i="18"/>
  <c r="H103" i="18" s="1"/>
  <c r="F143" i="19"/>
  <c r="G109" i="19"/>
  <c r="F143" i="18"/>
  <c r="G109" i="18"/>
  <c r="F143" i="17"/>
  <c r="G109" i="17"/>
  <c r="D109" i="17"/>
  <c r="E109" i="17" s="1"/>
  <c r="D96" i="18"/>
  <c r="D103" i="18" s="1"/>
  <c r="H141" i="16"/>
  <c r="F79" i="17"/>
  <c r="F78" i="18" s="1"/>
  <c r="F107" i="16"/>
  <c r="G107" i="16" s="1"/>
  <c r="F141" i="16"/>
  <c r="G106" i="16"/>
  <c r="D79" i="17"/>
  <c r="E78" i="17"/>
  <c r="I78" i="18"/>
  <c r="H79" i="18"/>
  <c r="B213" i="17"/>
  <c r="B215" i="17" s="1"/>
  <c r="C215" i="17" s="1"/>
  <c r="G105" i="16"/>
  <c r="H94" i="17"/>
  <c r="H93" i="18" s="1"/>
  <c r="I93" i="18" s="1"/>
  <c r="G93" i="17"/>
  <c r="F94" i="17"/>
  <c r="E108" i="16"/>
  <c r="D142" i="16"/>
  <c r="F140" i="16"/>
  <c r="B107" i="16"/>
  <c r="B110" i="16" s="1"/>
  <c r="C110" i="16" s="1"/>
  <c r="B140" i="16"/>
  <c r="I61" i="18"/>
  <c r="H62" i="18"/>
  <c r="G61" i="18"/>
  <c r="F62" i="18"/>
  <c r="C61" i="18"/>
  <c r="B62" i="18"/>
  <c r="F105" i="17"/>
  <c r="G62" i="17"/>
  <c r="D62" i="17"/>
  <c r="E61" i="17"/>
  <c r="I62" i="17"/>
  <c r="H105" i="17"/>
  <c r="D143" i="17"/>
  <c r="H106" i="17"/>
  <c r="I79" i="17"/>
  <c r="E93" i="17"/>
  <c r="D94" i="17"/>
  <c r="D93" i="18" s="1"/>
  <c r="C108" i="16"/>
  <c r="B142" i="16"/>
  <c r="D143" i="16"/>
  <c r="E109" i="16"/>
  <c r="H140" i="16"/>
  <c r="H147" i="16" s="1"/>
  <c r="I105" i="16"/>
  <c r="H107" i="16"/>
  <c r="C93" i="17"/>
  <c r="B94" i="17"/>
  <c r="B93" i="18" s="1"/>
  <c r="E105" i="16"/>
  <c r="D140" i="16"/>
  <c r="D107" i="16"/>
  <c r="H108" i="17"/>
  <c r="B105" i="17"/>
  <c r="C62" i="17"/>
  <c r="C78" i="17"/>
  <c r="B79" i="17"/>
  <c r="B78" i="18" s="1"/>
  <c r="B109" i="19" l="1"/>
  <c r="B96" i="20"/>
  <c r="F144" i="18"/>
  <c r="F121" i="19"/>
  <c r="F122" i="19" s="1"/>
  <c r="F144" i="19" s="1"/>
  <c r="B143" i="19"/>
  <c r="C109" i="19"/>
  <c r="B143" i="18"/>
  <c r="C109" i="18"/>
  <c r="H109" i="18"/>
  <c r="H96" i="19"/>
  <c r="H103" i="19" s="1"/>
  <c r="H109" i="19" s="1"/>
  <c r="I109" i="17"/>
  <c r="H143" i="17"/>
  <c r="D109" i="18"/>
  <c r="D96" i="19"/>
  <c r="D103" i="19" s="1"/>
  <c r="D109" i="19" s="1"/>
  <c r="F79" i="18"/>
  <c r="G78" i="18"/>
  <c r="G79" i="17"/>
  <c r="F106" i="17"/>
  <c r="F147" i="16"/>
  <c r="F110" i="16"/>
  <c r="G110" i="16" s="1"/>
  <c r="D106" i="17"/>
  <c r="D78" i="18"/>
  <c r="E79" i="17"/>
  <c r="H78" i="19"/>
  <c r="I79" i="18"/>
  <c r="H106" i="18"/>
  <c r="F78" i="19"/>
  <c r="F106" i="18"/>
  <c r="G79" i="18"/>
  <c r="I94" i="17"/>
  <c r="H94" i="18"/>
  <c r="I94" i="18" s="1"/>
  <c r="C78" i="18"/>
  <c r="B79" i="18"/>
  <c r="D147" i="16"/>
  <c r="H93" i="19"/>
  <c r="F93" i="18"/>
  <c r="G94" i="17"/>
  <c r="F108" i="17"/>
  <c r="E93" i="18"/>
  <c r="D94" i="18"/>
  <c r="C107" i="16"/>
  <c r="C93" i="18"/>
  <c r="B94" i="18"/>
  <c r="B213" i="18"/>
  <c r="B215" i="18" s="1"/>
  <c r="C215" i="18" s="1"/>
  <c r="B147" i="16"/>
  <c r="B153" i="16" s="1"/>
  <c r="C153" i="16" s="1"/>
  <c r="H105" i="18"/>
  <c r="I62" i="18"/>
  <c r="F105" i="18"/>
  <c r="G62" i="18"/>
  <c r="E61" i="18"/>
  <c r="D62" i="18"/>
  <c r="B61" i="19"/>
  <c r="C62" i="18"/>
  <c r="B105" i="18"/>
  <c r="C79" i="17"/>
  <c r="B106" i="17"/>
  <c r="B107" i="17" s="1"/>
  <c r="B140" i="17"/>
  <c r="C105" i="17"/>
  <c r="B108" i="17"/>
  <c r="C94" i="17"/>
  <c r="I107" i="16"/>
  <c r="H110" i="16"/>
  <c r="I110" i="16" s="1"/>
  <c r="I106" i="17"/>
  <c r="H141" i="17"/>
  <c r="E62" i="17"/>
  <c r="D105" i="17"/>
  <c r="I108" i="17"/>
  <c r="H142" i="17"/>
  <c r="E94" i="17"/>
  <c r="D108" i="17"/>
  <c r="E107" i="16"/>
  <c r="D110" i="16"/>
  <c r="E110" i="16" s="1"/>
  <c r="I105" i="17"/>
  <c r="H140" i="17"/>
  <c r="H107" i="17"/>
  <c r="F140" i="17"/>
  <c r="F107" i="17"/>
  <c r="G105" i="17"/>
  <c r="B103" i="20" l="1"/>
  <c r="B213" i="20"/>
  <c r="B215" i="20" s="1"/>
  <c r="C215" i="20" s="1"/>
  <c r="H143" i="19"/>
  <c r="I109" i="19"/>
  <c r="I109" i="18"/>
  <c r="H143" i="18"/>
  <c r="D143" i="19"/>
  <c r="E109" i="19"/>
  <c r="D143" i="18"/>
  <c r="E109" i="18"/>
  <c r="H108" i="18"/>
  <c r="I108" i="18" s="1"/>
  <c r="F141" i="17"/>
  <c r="G106" i="17"/>
  <c r="E78" i="18"/>
  <c r="D79" i="18"/>
  <c r="E106" i="17"/>
  <c r="D141" i="17"/>
  <c r="I106" i="18"/>
  <c r="H141" i="18"/>
  <c r="I78" i="19"/>
  <c r="H79" i="19"/>
  <c r="F141" i="18"/>
  <c r="G106" i="18"/>
  <c r="G78" i="19"/>
  <c r="F79" i="19"/>
  <c r="B78" i="19"/>
  <c r="B106" i="18"/>
  <c r="B107" i="18" s="1"/>
  <c r="C79" i="18"/>
  <c r="H147" i="17"/>
  <c r="I93" i="19"/>
  <c r="H94" i="19"/>
  <c r="H142" i="18"/>
  <c r="G108" i="17"/>
  <c r="F142" i="17"/>
  <c r="F147" i="17" s="1"/>
  <c r="G93" i="18"/>
  <c r="F94" i="18"/>
  <c r="D108" i="18"/>
  <c r="D93" i="19"/>
  <c r="E94" i="18"/>
  <c r="B93" i="19"/>
  <c r="B108" i="18"/>
  <c r="C94" i="18"/>
  <c r="I105" i="18"/>
  <c r="H140" i="18"/>
  <c r="H107" i="18"/>
  <c r="I61" i="19"/>
  <c r="H62" i="19"/>
  <c r="F107" i="18"/>
  <c r="F140" i="18"/>
  <c r="G105" i="18"/>
  <c r="G61" i="19"/>
  <c r="F62" i="19"/>
  <c r="D105" i="18"/>
  <c r="E62" i="18"/>
  <c r="C105" i="18"/>
  <c r="B140" i="18"/>
  <c r="C61" i="19"/>
  <c r="B62" i="19"/>
  <c r="C107" i="17"/>
  <c r="B110" i="17"/>
  <c r="C110" i="17" s="1"/>
  <c r="F110" i="17"/>
  <c r="G110" i="17" s="1"/>
  <c r="G107" i="17"/>
  <c r="B142" i="17"/>
  <c r="C108" i="17"/>
  <c r="C106" i="17"/>
  <c r="B141" i="17"/>
  <c r="H110" i="17"/>
  <c r="I110" i="17" s="1"/>
  <c r="I107" i="17"/>
  <c r="D142" i="17"/>
  <c r="E108" i="17"/>
  <c r="E105" i="17"/>
  <c r="D140" i="17"/>
  <c r="D107" i="17"/>
  <c r="B109" i="20" l="1"/>
  <c r="B96" i="21"/>
  <c r="D106" i="18"/>
  <c r="D107" i="18" s="1"/>
  <c r="E79" i="18"/>
  <c r="D78" i="19"/>
  <c r="H106" i="19"/>
  <c r="I79" i="19"/>
  <c r="G79" i="19"/>
  <c r="F106" i="19"/>
  <c r="B213" i="19"/>
  <c r="B215" i="19" s="1"/>
  <c r="C215" i="19" s="1"/>
  <c r="B141" i="18"/>
  <c r="C106" i="18"/>
  <c r="C78" i="19"/>
  <c r="B79" i="19"/>
  <c r="H147" i="18"/>
  <c r="H108" i="19"/>
  <c r="I94" i="19"/>
  <c r="F93" i="19"/>
  <c r="F108" i="18"/>
  <c r="F110" i="18" s="1"/>
  <c r="G110" i="18" s="1"/>
  <c r="G94" i="18"/>
  <c r="E93" i="19"/>
  <c r="D94" i="19"/>
  <c r="D142" i="18"/>
  <c r="E108" i="18"/>
  <c r="B147" i="17"/>
  <c r="B153" i="17" s="1"/>
  <c r="C153" i="17" s="1"/>
  <c r="B142" i="18"/>
  <c r="C108" i="18"/>
  <c r="C93" i="19"/>
  <c r="B94" i="19"/>
  <c r="I107" i="18"/>
  <c r="H110" i="18"/>
  <c r="I110" i="18" s="1"/>
  <c r="H105" i="19"/>
  <c r="I62" i="19"/>
  <c r="G62" i="19"/>
  <c r="F105" i="19"/>
  <c r="G107" i="18"/>
  <c r="E61" i="19"/>
  <c r="D62" i="19"/>
  <c r="D140" i="18"/>
  <c r="E105" i="18"/>
  <c r="B105" i="19"/>
  <c r="C62" i="19"/>
  <c r="C107" i="18"/>
  <c r="B110" i="18"/>
  <c r="C110" i="18" s="1"/>
  <c r="D110" i="17"/>
  <c r="E110" i="17" s="1"/>
  <c r="E107" i="17"/>
  <c r="D147" i="17"/>
  <c r="B103" i="21" l="1"/>
  <c r="B213" i="21"/>
  <c r="B215" i="21" s="1"/>
  <c r="C215" i="21" s="1"/>
  <c r="B143" i="20"/>
  <c r="B147" i="20" s="1"/>
  <c r="B153" i="20" s="1"/>
  <c r="C153" i="20" s="1"/>
  <c r="C109" i="20"/>
  <c r="B110" i="20"/>
  <c r="C110" i="20" s="1"/>
  <c r="E78" i="19"/>
  <c r="D79" i="19"/>
  <c r="D141" i="18"/>
  <c r="D147" i="18" s="1"/>
  <c r="E106" i="18"/>
  <c r="H141" i="19"/>
  <c r="I106" i="19"/>
  <c r="F141" i="19"/>
  <c r="G106" i="19"/>
  <c r="B147" i="18"/>
  <c r="B153" i="18" s="1"/>
  <c r="C153" i="18" s="1"/>
  <c r="C79" i="19"/>
  <c r="B106" i="19"/>
  <c r="H142" i="19"/>
  <c r="I108" i="19"/>
  <c r="G108" i="18"/>
  <c r="F142" i="18"/>
  <c r="F147" i="18" s="1"/>
  <c r="G93" i="19"/>
  <c r="F94" i="19"/>
  <c r="D108" i="19"/>
  <c r="E94" i="19"/>
  <c r="C94" i="19"/>
  <c r="B108" i="19"/>
  <c r="H140" i="19"/>
  <c r="I105" i="19"/>
  <c r="H107" i="19"/>
  <c r="F140" i="19"/>
  <c r="G105" i="19"/>
  <c r="F107" i="19"/>
  <c r="D105" i="19"/>
  <c r="E62" i="19"/>
  <c r="E107" i="18"/>
  <c r="D110" i="18"/>
  <c r="E110" i="18" s="1"/>
  <c r="B140" i="19"/>
  <c r="C105" i="19"/>
  <c r="B109" i="21" l="1"/>
  <c r="B96" i="22"/>
  <c r="E79" i="19"/>
  <c r="D106" i="19"/>
  <c r="B141" i="19"/>
  <c r="C106" i="19"/>
  <c r="B107" i="19"/>
  <c r="B110" i="19" s="1"/>
  <c r="C110" i="19" s="1"/>
  <c r="H147" i="19"/>
  <c r="F108" i="19"/>
  <c r="G94" i="19"/>
  <c r="D142" i="19"/>
  <c r="E108" i="19"/>
  <c r="C108" i="19"/>
  <c r="B142" i="19"/>
  <c r="I107" i="19"/>
  <c r="H110" i="19"/>
  <c r="I110" i="19" s="1"/>
  <c r="G107" i="19"/>
  <c r="F110" i="19"/>
  <c r="G110" i="19" s="1"/>
  <c r="E105" i="19"/>
  <c r="D107" i="19"/>
  <c r="D140" i="19"/>
  <c r="B143" i="21" l="1"/>
  <c r="B147" i="21" s="1"/>
  <c r="B153" i="21" s="1"/>
  <c r="C153" i="21" s="1"/>
  <c r="C109" i="21"/>
  <c r="B110" i="21"/>
  <c r="C110" i="21" s="1"/>
  <c r="B103" i="22"/>
  <c r="B213" i="22"/>
  <c r="B215" i="22" s="1"/>
  <c r="C215" i="22" s="1"/>
  <c r="D141" i="19"/>
  <c r="D147" i="19" s="1"/>
  <c r="E106" i="19"/>
  <c r="B147" i="19"/>
  <c r="B153" i="19" s="1"/>
  <c r="C153" i="19" s="1"/>
  <c r="C107" i="19"/>
  <c r="G108" i="19"/>
  <c r="F142" i="19"/>
  <c r="F147" i="19" s="1"/>
  <c r="D110" i="19"/>
  <c r="E110" i="19" s="1"/>
  <c r="E107" i="19"/>
  <c r="B109" i="22" l="1"/>
  <c r="B96" i="23"/>
  <c r="B103" i="23" l="1"/>
  <c r="B109" i="23" s="1"/>
  <c r="B213" i="23"/>
  <c r="B215" i="23" s="1"/>
  <c r="C215" i="23" s="1"/>
  <c r="B143" i="22"/>
  <c r="B147" i="22" s="1"/>
  <c r="B153" i="22" s="1"/>
  <c r="C153" i="22" s="1"/>
  <c r="C109" i="22"/>
  <c r="B110" i="22"/>
  <c r="C110" i="22" s="1"/>
  <c r="B143" i="23" l="1"/>
  <c r="B147" i="23" s="1"/>
  <c r="B153" i="23" s="1"/>
  <c r="C153" i="23" s="1"/>
  <c r="C109" i="23"/>
  <c r="B110" i="23"/>
  <c r="C110" i="23" s="1"/>
</calcChain>
</file>

<file path=xl/sharedStrings.xml><?xml version="1.0" encoding="utf-8"?>
<sst xmlns="http://schemas.openxmlformats.org/spreadsheetml/2006/main" count="2760" uniqueCount="445">
  <si>
    <t>Efterkalkyl för hyreshussamfund</t>
  </si>
  <si>
    <t>Kontaktperson:</t>
  </si>
  <si>
    <t>Samfundets namn:</t>
  </si>
  <si>
    <t>Utjämningsgruppens namn/identifierare:</t>
  </si>
  <si>
    <t>Objektets/hyresbestämningsenhetens namn/identifierare:</t>
  </si>
  <si>
    <t>E-postadress:</t>
  </si>
  <si>
    <t>Självkostnadshyror</t>
  </si>
  <si>
    <r>
      <rPr>
        <b/>
        <sz val="11"/>
        <color theme="1"/>
        <rFont val="Verdana"/>
        <family val="2"/>
      </rPr>
      <t>Lägenhetsyta tot.</t>
    </r>
    <r>
      <rPr>
        <b/>
        <sz val="11"/>
        <color theme="1"/>
        <rFont val="Verdana"/>
        <family val="2"/>
      </rPr>
      <t xml:space="preserve"> </t>
    </r>
    <r>
      <rPr>
        <b/>
        <sz val="11"/>
        <color theme="1"/>
        <rFont val="Verdana"/>
        <family val="2"/>
      </rPr>
      <t>(m</t>
    </r>
    <r>
      <rPr>
        <b/>
        <vertAlign val="superscript"/>
        <sz val="11"/>
        <color theme="1"/>
        <rFont val="Verdana"/>
        <family val="2"/>
      </rPr>
      <t>2</t>
    </r>
    <r>
      <rPr>
        <b/>
        <sz val="11"/>
        <color theme="1"/>
        <rFont val="Verdana"/>
        <family val="2"/>
      </rPr>
      <t>):</t>
    </r>
  </si>
  <si>
    <r>
      <rPr>
        <b/>
        <sz val="11"/>
        <color theme="1"/>
        <rFont val="Verdana"/>
        <family val="2"/>
      </rPr>
      <t>Lägenhetsyta (m</t>
    </r>
    <r>
      <rPr>
        <b/>
        <vertAlign val="superscript"/>
        <sz val="11"/>
        <color rgb="FF000000"/>
        <rFont val="Verdana"/>
        <family val="2"/>
      </rPr>
      <t>2</t>
    </r>
    <r>
      <rPr>
        <b/>
        <sz val="11"/>
        <color rgb="FF000000"/>
        <rFont val="Verdana"/>
        <family val="2"/>
      </rPr>
      <t>):</t>
    </r>
  </si>
  <si>
    <t>Telefonnummer:</t>
  </si>
  <si>
    <t>Antal bostäder:</t>
  </si>
  <si>
    <t>Räkenskapsperiod:</t>
  </si>
  <si>
    <t>Övrig hyresverksamhet</t>
  </si>
  <si>
    <t>Räkenskapsperiodens längd (mån.):</t>
  </si>
  <si>
    <r>
      <rPr>
        <b/>
        <sz val="11"/>
        <color rgb="FF000000"/>
        <rFont val="Verdana"/>
        <family val="2"/>
      </rPr>
      <t>OBS!</t>
    </r>
    <r>
      <rPr>
        <sz val="11"/>
        <color rgb="FF000000"/>
        <rFont val="Verdana"/>
        <family val="2"/>
      </rPr>
      <t xml:space="preserve">
</t>
    </r>
    <r>
      <rPr>
        <sz val="11"/>
        <color rgb="FF000000"/>
        <rFont val="Verdana"/>
        <family val="2"/>
      </rPr>
      <t>Skyldighet att upprätta efterkalkyler från och med 2017.</t>
    </r>
    <r>
      <rPr>
        <sz val="11"/>
        <color rgb="FF000000"/>
        <rFont val="Verdana"/>
        <family val="2"/>
      </rPr>
      <t xml:space="preserve"> </t>
    </r>
  </si>
  <si>
    <t>Hyresverksamhet enligt självkostnadsprincipen</t>
  </si>
  <si>
    <r>
      <rPr>
        <sz val="11"/>
        <color theme="1"/>
        <rFont val="Verdana"/>
        <family val="2"/>
      </rPr>
      <t>€/m</t>
    </r>
    <r>
      <rPr>
        <vertAlign val="superscript"/>
        <sz val="11"/>
        <color theme="1"/>
        <rFont val="Verdana"/>
        <family val="2"/>
      </rPr>
      <t>2</t>
    </r>
    <r>
      <rPr>
        <sz val="11"/>
        <color theme="1"/>
        <rFont val="Verdana"/>
        <family val="2"/>
      </rPr>
      <t>/mån</t>
    </r>
  </si>
  <si>
    <t>Budgeterade självkostnadshyror och vattenavgifter sammanlagt med en nyttjandegrad på 100 %</t>
  </si>
  <si>
    <t>Realiserade självkostnadshyror och vattenavgifter totalt</t>
  </si>
  <si>
    <t>Nyttjandegrad</t>
  </si>
  <si>
    <t>Skötsel- och finansieringshyra</t>
  </si>
  <si>
    <t>Hyresinkomster</t>
  </si>
  <si>
    <t>Intäkter från vattenavgifter</t>
  </si>
  <si>
    <t>Övriga bruksersättningar</t>
  </si>
  <si>
    <t>Fastighetens övriga intäkter</t>
  </si>
  <si>
    <t>Korrektivposter</t>
  </si>
  <si>
    <t>Lyft av skötsellån</t>
  </si>
  <si>
    <t>Kreditförluster och korrektivposter (+/-)</t>
  </si>
  <si>
    <t>Intäkter totalt</t>
  </si>
  <si>
    <t>Skötselkostnader</t>
  </si>
  <si>
    <t>Betalda skötselvederlag till Fastighets Ab/Bostads Ab</t>
  </si>
  <si>
    <t>Personalkostnader (inkl. lönebikostnader)</t>
  </si>
  <si>
    <t>Förvaltning</t>
  </si>
  <si>
    <t>Drift och underhåll</t>
  </si>
  <si>
    <t>Underhåll av utomhusområden</t>
  </si>
  <si>
    <t>Städning</t>
  </si>
  <si>
    <t>Uppvärmning</t>
  </si>
  <si>
    <t>Vatten och avloppsvatten</t>
  </si>
  <si>
    <t>El och gas</t>
  </si>
  <si>
    <t>Avfallshantering</t>
  </si>
  <si>
    <t>Skadeförsäkringar</t>
  </si>
  <si>
    <t>Hyror (inkl. t.ex. tomtarrenden)</t>
  </si>
  <si>
    <t>Fastighetsskatt</t>
  </si>
  <si>
    <t>Årliga reparationer, bokförda som kostnader</t>
  </si>
  <si>
    <t>Kostnader som aktiverats i balansräkningen</t>
  </si>
  <si>
    <t>Övriga skötselkostnader*</t>
  </si>
  <si>
    <t>Amorteringar av skötsellån</t>
  </si>
  <si>
    <t>Direkta skatter</t>
  </si>
  <si>
    <t>Utjämning av hyran (+/-) (fylls i endast i de objektspecifika efterkalkylerna)</t>
  </si>
  <si>
    <t>Skötselkostnader totalt</t>
  </si>
  <si>
    <t>Finansiella intäkter</t>
  </si>
  <si>
    <t>Ränteintäkter och övriga finansiella intäkter</t>
  </si>
  <si>
    <t>Finansiella intäkter totalt</t>
  </si>
  <si>
    <t>Finansiella kostnader</t>
  </si>
  <si>
    <t>Betalda finansieringsvederlag till Fastighets Ab/Bostads Ab</t>
  </si>
  <si>
    <t>Årliga amorteringar av lån enligt amorteringsvillkoren (med undantag för skötsellån)</t>
  </si>
  <si>
    <t>Extra amortering av lån</t>
  </si>
  <si>
    <t>Räntor</t>
  </si>
  <si>
    <t>Ränta till ägare/bank för lån som tagits för att täcka självfinansieringsandelen</t>
  </si>
  <si>
    <t>Dividend eller återbäring av eget kapital (-)</t>
  </si>
  <si>
    <t>Övriga ränte- och finansieringskostnader*</t>
  </si>
  <si>
    <t>Finansieringskostnader totalt</t>
  </si>
  <si>
    <t>Räkenskapsperiodens över-/underskott, skötsel- och finansieringskostnader (+/-)</t>
  </si>
  <si>
    <t>Föregående räkenskapsperioders över-/underskott, skötsel- och (finansiella) kostnader (+/-)</t>
  </si>
  <si>
    <t xml:space="preserve">Över-/underskott, skötsel- och (finansiella) kostnader (+/-) som ska beaktas i följande års hyror </t>
  </si>
  <si>
    <t>Finansieringshyra</t>
  </si>
  <si>
    <t>Intäkter från finansieringshyra</t>
  </si>
  <si>
    <t>Intäkter, finansiella kostnader totalt</t>
  </si>
  <si>
    <t>Räkenskapsperiodens över-/underskott totalt, finansiella kostnader</t>
  </si>
  <si>
    <t>Över-/underskott totalt från tidigare räkenskapsperioder, finansiella kostnader (+/-)</t>
  </si>
  <si>
    <t>Över-/underskott totalt (+/-), finansiella kostnader som ska beaktas i följande års hyror</t>
  </si>
  <si>
    <t>Avsättningar för kostnader för ombyggnad, underhåll och skötsel</t>
  </si>
  <si>
    <t>Intäkter</t>
  </si>
  <si>
    <t>Hyresintäkter som samlats in för kostnader för ombyggnad, underhåll och skötsel</t>
  </si>
  <si>
    <t>Återställande av medel som tillfälligt lånats internt för annat ändamål</t>
  </si>
  <si>
    <t>Kostnader</t>
  </si>
  <si>
    <t>Reparations- eller ombyggnadskostnader som täckts med insamlade avsättningar, bokförda som kostnader</t>
  </si>
  <si>
    <t>Reparations- eller ombyggnadskostnader som täckts med insamlade avsättningar, aktiverade i balansräkningen</t>
  </si>
  <si>
    <t>Underhålls- och skötselkostnader som täckts med insamlade avsättningar</t>
  </si>
  <si>
    <t xml:space="preserve">Medel som tillfälligt lånats internt för annat ändamål </t>
  </si>
  <si>
    <t>Kostnader totalt</t>
  </si>
  <si>
    <t>Räkenskapsperiodens över-/underskott, avsättning för kostnader för ombyggnad, underhåll och skötsel</t>
  </si>
  <si>
    <t>Föregående räkenskapsperioders över-/underskott, avsättning för kostnader för ombyggnad, underhåll och skötsel</t>
  </si>
  <si>
    <t>Över-/underskott som överförs till nästa räkenskapsperiod, avsättning för kostnader för ombyggnad, underhåll och skötsel</t>
  </si>
  <si>
    <t>Investeringar i hyresverksamhet enligt självkostnadsprincipen och finansieringen av dem samt realisering av investeringar</t>
  </si>
  <si>
    <t>Finansiell återstod från investeringar i början av räkenskapsperioden (nya objekt och ombyggnad) (+/-)</t>
  </si>
  <si>
    <t>Förändring under räkenskapsperioden i medel som samfundets ägare placerat (+/-)</t>
  </si>
  <si>
    <t>Lyft av lån för finansiering av investeringar under räkenskapsperioden (+)</t>
  </si>
  <si>
    <t>Finansiering från samfundets/objektets övriga verksamhet för investeringar i självkostnadsverksamhet (+)</t>
  </si>
  <si>
    <t>Den andel medel som samlats in som avsättning under räkenskapsperioden som lånats tillfälligt för finansiering av investeringar (+/-)</t>
  </si>
  <si>
    <t>Över-/underskott som överförs till följande räkenskapsperiod, investeringar i hyresverksamhet enligt självkostnadsprincipen och finansieringen av dem samt realisering av investeringar</t>
  </si>
  <si>
    <t>Kumulativ återstod från hyresverksamhet enligt självkostnadsprincipen</t>
  </si>
  <si>
    <t>Över-/underskott (+/-), skötsel- och (finansiella) kostnader som ska beaktas i följande års hyror</t>
  </si>
  <si>
    <t>Över-/underskott (+/-), finansiella kostnader som ska beaktas i följande års hyror</t>
  </si>
  <si>
    <t>Över-/underskott som ska beaktas i följande års hyror, skötsel- och finansieringskostnader totalt (+/-)</t>
  </si>
  <si>
    <t>Över-/underskott som överförs till nästa räkenskapsperiod, avsättning för kostnader för ombyggnad, underhåll och skötsel (+/-)</t>
  </si>
  <si>
    <t>Finansiell återstod från investeringar i hyresverksamhet enligt självkostnadsprincipen som vid räkenskapsperiodens utgång överförs till nästa räkenskapsperiod (+/-)</t>
  </si>
  <si>
    <t>Över-/underskott från hyresverksamhet enligt självkostnadsprincipen totalt (+/-)</t>
  </si>
  <si>
    <t>Fri hyresverksamhet och övrig (fri) verksamhet</t>
  </si>
  <si>
    <t xml:space="preserve">Samfundets övriga hyresverksamhet </t>
  </si>
  <si>
    <t>€</t>
  </si>
  <si>
    <t>Intäkter från övrig hyresverksamhet</t>
  </si>
  <si>
    <t xml:space="preserve">Kostnader för övrig hyresverksamhet (-) </t>
  </si>
  <si>
    <t>Lyft och amorteringar av lån för övrig hyresverksamhet (+/-)</t>
  </si>
  <si>
    <t>Intäkter och kostnader som aktiverats i balansräkningen för övrig hyresverksamhet (investeringar, placeringar (+/-)</t>
  </si>
  <si>
    <t>Betalning av avkastning, t.ex. dividend till ägaren (-)</t>
  </si>
  <si>
    <t>Övriga händelser som ökar eller minskar finansieringen (+/-)</t>
  </si>
  <si>
    <t>Återstod från övrig hyresverksamhet (+/-)</t>
  </si>
  <si>
    <t>Återstod från föregående år (+/-)</t>
  </si>
  <si>
    <t>Kumulativ återstod från övrig hyresverksamhet (+/-)</t>
  </si>
  <si>
    <r>
      <rPr>
        <b/>
        <sz val="11"/>
        <color theme="1"/>
        <rFont val="Verdana"/>
        <family val="2"/>
      </rPr>
      <t>Samfundets övriga verksamhet (t.ex. omsorgstjänster)</t>
    </r>
  </si>
  <si>
    <t>Intäkter från övrig verksamhet</t>
  </si>
  <si>
    <t>Kostnader för övrig verksamhet (-)</t>
  </si>
  <si>
    <t>Lyft och amorteringar av lån för övrig verksamhet (+/-)</t>
  </si>
  <si>
    <t>Intäkter och kostnader som aktiverats i balansräkningen för övrig verksamhet (investeringar, placeringar +/-)</t>
  </si>
  <si>
    <t>Återstod från övrig verksamhet (+/-)</t>
  </si>
  <si>
    <t>Kumulativ återstod från övrig verksamhet (+/-)</t>
  </si>
  <si>
    <r>
      <rPr>
        <b/>
        <sz val="16"/>
        <color theme="1"/>
        <rFont val="Verdana"/>
        <family val="2"/>
      </rPr>
      <t>Övriga händelser som påverkar finansieringen (ve</t>
    </r>
    <r>
      <rPr>
        <b/>
        <sz val="11"/>
        <color rgb="FF000000"/>
        <rFont val="Verdana"/>
        <family val="2"/>
      </rPr>
      <t>rksamhet som omfattas av självkostnadsprincipen)</t>
    </r>
  </si>
  <si>
    <t>Övriga händelser som ökar finansieringen, hyresverksamhet enligt självkostnadsprincipen (+)*</t>
  </si>
  <si>
    <t>Övriga händelser som minskar finansieringen, hyresverksamhet enligt självkostnadsprincipen (-)*</t>
  </si>
  <si>
    <t>Återstod under räkenskapsperioden från andra händelser som påverkar finansieringen (+/-)</t>
  </si>
  <si>
    <t>Kumulativ återstod från andra händelser som påverkar finansieringen (+/-)</t>
  </si>
  <si>
    <t xml:space="preserve">Justering av bokföringen på samfundsnivå </t>
  </si>
  <si>
    <t>Avsättning som överförs till nästa räkenskapsperiod för ombyggnads-, underhålls- och skötselkostnader</t>
  </si>
  <si>
    <t>Finansiell återstod från investeringar i hyresverksamhet enligt självkostnadsprincipen i slutet av räkenskapsperioden (+/-)</t>
  </si>
  <si>
    <t>Återstod av övriga händelser som påverkar finansieringen (+/-)</t>
  </si>
  <si>
    <t>Bokslut</t>
  </si>
  <si>
    <t>Rörliga aktiva (+), räkenskapsperiod</t>
  </si>
  <si>
    <t>Kortfristigt främmande kapital (+)</t>
  </si>
  <si>
    <t>Låneamorteringar under nästa räkenskapsperiod (-)</t>
  </si>
  <si>
    <t>Balansräkningens finansiella ställning, räkenskapsperiod +/-</t>
  </si>
  <si>
    <t>Differens mellan total återstod och finansiell ställning i balansräkningen</t>
  </si>
  <si>
    <t>Rörliga aktiva (+), föregående räkenskapsperiod</t>
  </si>
  <si>
    <t>Kortfristigt främmande kapital (+), föregående räkenskapsperiod</t>
  </si>
  <si>
    <t>Låneamorteringar under nästa räkenskapsperiod (-), föregående räkenskapsperiod</t>
  </si>
  <si>
    <t>Finansiell ställning i balansräkningen +/-, föregående räkenskapsperiod</t>
  </si>
  <si>
    <t>Kontrollberäkningar av bokslutets siffror</t>
  </si>
  <si>
    <t>Resultaträkningssiffror från bokslutet</t>
  </si>
  <si>
    <t>Intäkter (+)</t>
  </si>
  <si>
    <t>Kostnader (-)</t>
  </si>
  <si>
    <t>Avskrivningar (-)</t>
  </si>
  <si>
    <t>Bokslutsdispositioner (+/-)</t>
  </si>
  <si>
    <t>Skatter</t>
  </si>
  <si>
    <t>Räkenskapsperiodens resultat</t>
  </si>
  <si>
    <t>Efterkalkylens intäkter</t>
  </si>
  <si>
    <t>Efterkalkylens kostnader</t>
  </si>
  <si>
    <t>Efterkalkylens resultat</t>
  </si>
  <si>
    <t>Differens</t>
  </si>
  <si>
    <t>Kostnader som aktiverats i balansräkningen (investeringar)</t>
  </si>
  <si>
    <t>Bestående aktiva, räkenskapsperiod (+)</t>
  </si>
  <si>
    <t>Avskrivningar (+)</t>
  </si>
  <si>
    <t>Saldo</t>
  </si>
  <si>
    <t>Bestående aktiva, föreg. räkenskapsperiod (+)</t>
  </si>
  <si>
    <t>Förändring under räkenskapsperioden (aktiveringar)</t>
  </si>
  <si>
    <t>Aktiverade i balansräkningen, hyresverksamhet enligt självkostnadsprincipen (+/-)</t>
  </si>
  <si>
    <t>Aktiverade i balansräkningen, övrig hyresverksamhet (+/-)</t>
  </si>
  <si>
    <t>Aktiverade i balansräkningen, övrig verksamhet (+/-)</t>
  </si>
  <si>
    <t>Amorteringar och lyft av lån</t>
  </si>
  <si>
    <t>Långfristigt främmande kapital, räkenskapsperiod (lån) (+)</t>
  </si>
  <si>
    <t>Kortfrist. lån (+)</t>
  </si>
  <si>
    <t>Långfristigt främmande kapital, föreg. räkenskapsperiod (+)</t>
  </si>
  <si>
    <t>Kortfrist. lån, föreg. räkenskapsperiod (+)</t>
  </si>
  <si>
    <t>Förändringar i lån (lyft och amort.)</t>
  </si>
  <si>
    <t>Lyft och amorteringar av lån, hyresverksamhet enligt självkostnadsprincipen (+/-)</t>
  </si>
  <si>
    <t>Lyft och amorteringar av lån, övrig hyresverksamhet (+/-)</t>
  </si>
  <si>
    <t>Lyft och amorteringar av lån, övrig verksamhet (+/-)</t>
  </si>
  <si>
    <t xml:space="preserve">Förändringar i eget kapital </t>
  </si>
  <si>
    <t>T.ex. Fond för inbetalt fritt eget kapital, räkenskapsperiod (+)</t>
  </si>
  <si>
    <t>Fond för inbetalt fritt eget kapital, föreg. räkenskapsperiod (+)</t>
  </si>
  <si>
    <t>Förändring under räkenskapsperioden</t>
  </si>
  <si>
    <t>Förändringar i eget kapital, hyresverksamhet enligt självkostnadsprincipen</t>
  </si>
  <si>
    <t>Förändringar i eget kapital, övrig hyresverksamhet</t>
  </si>
  <si>
    <t>Förändringar i eget kapital, övrig verksamhet</t>
  </si>
  <si>
    <t xml:space="preserve">Förändringar i övriga poster i balansräkningen </t>
  </si>
  <si>
    <t>Räkenskapsperiod (+)</t>
  </si>
  <si>
    <t>Föregående räkenskapsperiod (+)</t>
  </si>
  <si>
    <t xml:space="preserve">Förändring under räkenskapsperioden </t>
  </si>
  <si>
    <t>Framlagt i kalkylen</t>
  </si>
  <si>
    <t>Över-/underskott från föregående räkenskapsperioder</t>
  </si>
  <si>
    <t>Över- eller underskott från tidigare räkenskapsperioder i kalkylen</t>
  </si>
  <si>
    <t>Finansiell ställning i balansräkningen, föreg. räkenskapsperiod</t>
  </si>
  <si>
    <t>Tilläggsuppgifter</t>
  </si>
  <si>
    <t xml:space="preserve">*Specificera innehållet i intäkter och kostnader. </t>
  </si>
  <si>
    <t xml:space="preserve">Kalkylen ska upprättas i samband med upprättandet av bokslutet, eftersom den är en del av det officiella bokslutet. </t>
  </si>
  <si>
    <t xml:space="preserve">Efterkalkylen bifogas inte samfundets officiella bokslut. </t>
  </si>
  <si>
    <t>Efterkalkylen förvaras tillsammans med bokslutsuppgifterna under motsvarande förvaringstid.</t>
  </si>
  <si>
    <t>Ärende</t>
  </si>
  <si>
    <t>Anvisning</t>
  </si>
  <si>
    <t>ARAs kontaktuppgifter</t>
  </si>
  <si>
    <t xml:space="preserve">E-post: valvonta (at) ara.fi, tfn växel 029 525 0800. Anmärkningar/ändringsförslag gällande kalkylen kan skickas till ovan nämnda e-postadress. </t>
  </si>
  <si>
    <t>Bostadshusreservering</t>
  </si>
  <si>
    <t>Bostadshusreserveringen är en bokföringspost som tillämpas av bostads- och fastighetsaktiebolagen och genom vilken bolagets beskattningsbara inkomst kan påverkas. Att bilda och lösa upp en bostadshusreservering behandlas enbart i bokslutet på bolagsnivå som en bokföring som påverkar bolagets beskattning. Hyror som samlats in för avsättning benämns inte som bostadshusreservering i hyresbestämningen. Att bilda och lösa upp en bostadshusreservering inkluderas inte heller i objektens hyra. I hyresbestämnings- och efterkalkylerna redovisas inte bostadshusreservering över huvud taget.</t>
  </si>
  <si>
    <t>Boendekommitténs uppgifter</t>
  </si>
  <si>
    <t>Boendestämman ska sammankallas minst en gång per kalenderår för behandling av de ärenden som avses i samförvaltningslagen. Boendestämman sammankallas av boendekommittén eller, om en sådan inte finns, av ägaren. Boendekommitténs uppgifter: 
1) delta i beredningen av budget- och hyresbestämningsförslagen för de hus som hör till hyresbestämningsenheten samt förhandla och ge utlåtanden om förslagen, 
2) ta initiativ till och årligen förhandla om de reparationer som ska tas in i budgetförslaget, 
3) delta i beredningen av reparationsplanerna på lång sikt samt förhandla och ge utlåtanden om dem, 
4) delta i beredningen av finansieringsplanerna på lång sikt samt förhandla och ge utlåtanden om dem, 
5) göra framställningar, förhandla och ge utlåtanden om underhållsavtalets innehåll, de arrangemang som gäller skötseln samt anordnandet av disponentskapet och underhållsuppgifterna, 
6) för de boende och de övriga lägenhetsinnehavarnas räkning övervaka skötseln, underhållet och reparationerna, 
7) besluta om innehållet i ordningsstadgarna, 
8) främja lösningen av tvister som gäller boendet och vid behov medla vid störningar, 
9) besluta om de principer för uthyrning och fördelning som gäller gemensamma bilplatser, bastur, tvättstugor och motsvarande lokaliteter samt övervaka att de följs, 
10) besluta om användningen av gemensamma hobby- och klubbrum och motsvarande lokaliteter samt om anordnande av s.k. talkoarbete och andra motsvarande gemensamma tillställningar, 
11) besluta om ärenden som har underställts kommittén eller utföra uppdrag som har anförtrotts den under förutsättning att kommittén är beredd att åta sig uppdraget, samt 
12) göra framställningar, förhandla och ge utlåtanden om andra ärenden som gäller husen inom hyresbestämningsenheten.</t>
  </si>
  <si>
    <t>Boendestämma</t>
  </si>
  <si>
    <t xml:space="preserve">Enligt lagen om samförvaltning i hyreshus (649/1990) ska boendestämman sammankallas minst en gång per kalenderår för behandling av de ärenden som avses i nämnda lag (minimikrav). Boendestämman sammankallas av boendekommittén eller, om en sådan inte finns, av ägaren. </t>
  </si>
  <si>
    <t>Grunderna för fördelning av bilplatser och andra utrymmen</t>
  </si>
  <si>
    <t xml:space="preserve">Enligt samförvaltningslagen är det boendekommitténs uppgift att besluta om de principer för uthyrning och fördelning som gäller gemensamma bilplatser, bastur, tvättstugor och motsvarande lokaliteter samt övervaka att de följs. </t>
  </si>
  <si>
    <t>Över-/underskott från tidigare räkenskapsperioder totalt</t>
  </si>
  <si>
    <t xml:space="preserve">Summan tas direkt från punkten ”Över-/underskott (+/-) som ska beaktas i följande års hyror” eller ”Över-/underskott som överförs till nästa räkenskapsperiod” i föregående räkenskapsperiods efterkalkyl. Summan är det kumulativa över- och underskottet från tidigare räkenskapsperioder.  Återstoderna från skötsel- och finansieringshyrorna samt avsättningarna läggs fram separat. </t>
  </si>
  <si>
    <t>Primär hyresgäst</t>
  </si>
  <si>
    <t xml:space="preserve">Den primära hyresgästen kan t.ex. vara ett omsorgstjänstföretag med vilket ägaren (t.ex. kommunen) har ingått ett avtal om att hyra lokaler. Den primära hyresgästen hyr ut bostäderna vidare till de boende. </t>
  </si>
  <si>
    <t>Behandling av fusion genom efterkalkyl</t>
  </si>
  <si>
    <t xml:space="preserve">Den överlåtande samfundets bestående aktiva (byggnader, investeringar osv.), rörliga aktiva (kassa och bank osv.), främmande kapital osv. bokförs i den överlåtande samfundets bokföring. I en efterkalkyl presenteras de förändringar i balansräkningens siffror som skett mellan två olika räkenskapsperioder på motsvarande sätt som under normala förhållanden. Fusionsvinst och -förlust redovisas i efterkalkylen bland övriga rörelseintäkter eller -kostnader. Se Redovisning av objekt under byggnad och objekt som färdigställs i efterkalkylen. </t>
  </si>
  <si>
    <t xml:space="preserve">Förvaltning </t>
  </si>
  <si>
    <t>Kostnader för förvaltning av hyreshuset och som grundar sig på avtal som ingåtts med företag eller på fakturering. Köpta tjänster som till värdet är märkbara ska konkurrensutsättas i enlighet med 13 b § i räntestödslagen/7 b § i aravabegränsningslagen. På förvaltningskostnader verkställs i regel inte förskottsinnehållning. Förvaltningskostnader är t.ex. kostnader för val av boende, ekonomiförvaltning, revision, jurist, ICT, bank och postning, kommunikation, resekostnader, tidningskostnader och medlemsavgifter.</t>
  </si>
  <si>
    <t>Principer för fördelning av förvaltnings- och personalkostnader</t>
  </si>
  <si>
    <t xml:space="preserve">Fördelningen av personalens lönekostnader ska grunda sig på arbetstidsuppföljning, genom vilken man säkerställer den arbetstid som personalen de facto använder för förvaltning inom den självkostnadsbaserade verksamheten. Om arbetstidsuppföljning inte är möjlig i vissa undantagsfall, ska fördelningen av kostnaderna grunda sig på en motiverad uppskattning av varje arbetstagares användning av arbetstiden. I första hand ska förvaltningskostnader och fakturor i bokföringen hänföras till det objekt som de gäller. Detta är inte alltid möjligt, dvs. det är fråga om en s.k. allmän förvaltningskostnad (lokalhyror, datasystem, utbildningar, arbetsresor, reklam- och marknadsföringskostnader, experttjänster osv.). Då rekommenderar ARA att man gör en uppskattning av vilken del av den allmänna förvaltningen som betjänar olika samfunds verksamhet (självkostnadsbaserad verksamhet, övrig hyresverksamhet och övrig verksamhet). Inom den självkostnadsbaserade verksamheten fördelas de allmänna förvaltningskostnaderna i samma förhållande som personalkostnaderna. </t>
  </si>
  <si>
    <t>Överskridning av anskaffningsutgifter</t>
  </si>
  <si>
    <t>Om kostnaderna för byggande överskrids och ARA inte har godkänt överskridning av anskaffningsutgiften i belåningsvärdet, får kostnaderna inte till någon del inkluderas i hyran och i fråga om överskridningen får i hyrorna inte tas ut ränta på eget kapital på ägarens investering.</t>
  </si>
  <si>
    <t xml:space="preserve">Personalkostnader                </t>
  </si>
  <si>
    <t>Löner och arvoden till anställda i arbetsavtalsförhållande samt lönebikostnader. Om t.ex. disponenten är anställd i fastighetsbolaget tas i självkostnadshyran hänsyn till disponentens lön och arvoden som är underkastade förskottsinnehållning samt lönebikostnader (lagstadgade sociala kostnader som betalas av arbetsgivaren, som socialskyddsavgifter, pensionsförsäkringsavgifter, företagshälsovård, olycksfalls- och andra försäkringsavgifter samt skäliga, frivilliga sociala avgifter som bekostas av arbetsgivaren, som person- m.fl. försäkringar, hälsovårdstjänster, arbetstagarens utbildnings-, rekreations- och fritidsverksamhet som godkänns i beskattningen, arbetskläder, skydds- och säkerhetsutrustning).</t>
  </si>
  <si>
    <t>Intäkter från skötsel- och finansieringshyror</t>
  </si>
  <si>
    <t xml:space="preserve">Hyresintäkter som samlats in för att täcka räkenskapsperiodens skötsel- och finansieringskostnader. Hyresintäkterna bestäms på basis av underhålls- och skötselkostnaderna och, om de finansiella kostnaderna har inkluderats i samma hyra, även på basis av de finansiella kostnaderna. (Läs mer i punkterna om intäkter från finansieringshyror och finansiella kostnader). Enligt självkostnadsprincipen får man i hyrorna inte ta ut överskott med undantag av medel som samlas in för avsättningar (intäkter - kostnader = 0 €). Om över- och underskott har uppkommit ska detta beaktas i de boendes kommande hyror. ARA rekommenderar att hyrorna fastställs separat för skötsel- och finansieringshyran samt avsättningar (gäller även fakturering av boende). På så sätt underlättas upprättandet av efterkalkylen. </t>
  </si>
  <si>
    <t xml:space="preserve">Skötselkostnader </t>
  </si>
  <si>
    <t>I skötselkostnaderna beaktas fastighetens uppskattade nödvändiga och skäliga årliga utgifterna med hänsyn till god fastighetshållning. Köpta tjänster bör konkurrensutsättas med några års mellanrum. Även tjänster som köps inom koncernen ska konkurrensutsättas med några års mellanrum. Kostnaderna för egenproducerade tjänster ska vara skäliga. Kostnaderna anges i regel i kalkylen med + tecken.</t>
  </si>
  <si>
    <t>I cellen antecknas endast amorteringar på skötsellån som lyfts för att täcka fastighetens skötsel- och underhållskostnader. Amorteringar av skötsellån kan också läggas fram bland finansieringskostnader.</t>
  </si>
  <si>
    <t xml:space="preserve">Lån för underhåll som man planerar lyfta under hyresbestämningsperioden för att täcka kostnaderna för skötsel och underhåll av fastigheten. För att lånen som lyfts för att täcka skötselkostnaderna ska kunna skiljas från övriga lån ska de bokföras på andra konton än övriga lån. </t>
  </si>
  <si>
    <t xml:space="preserve">Samfund kan om de så önskar ta ut en hyra för både skötselkostnader och för finansiella kostnader. Om hyresintäkterna som samlats in för avsättningar ingår i samma hyra som skötsel- och finansieringsutgifterna, ska den andel av hyran som samlats in för avsättningen särredovisas i kalkylerna. ARA rekommenderar att hyrorna fastställs separat för skötsel- och finansieringshyran samt avsättningar (gäller även fakturering av boende). På så sätt underlättas upprättandet av efterkalkylen. </t>
  </si>
  <si>
    <r>
      <t>Lägenhetsyta (m</t>
    </r>
    <r>
      <rPr>
        <b/>
        <vertAlign val="superscript"/>
        <sz val="11"/>
        <rFont val="Verdana"/>
        <family val="2"/>
      </rPr>
      <t>2</t>
    </r>
    <r>
      <rPr>
        <b/>
        <sz val="11"/>
        <rFont val="Verdana"/>
        <family val="2"/>
      </rPr>
      <t>)</t>
    </r>
  </si>
  <si>
    <t xml:space="preserve">I kalkylen presenteras separat lägenhetsytan för verksamhet som omfattas av självkostnadsprincipen och lägenhetsytan för verksamhet som omfattas av fri hyresbestämning. Lägenhetsarealerna fås från ARAs beslut. </t>
  </si>
  <si>
    <t xml:space="preserve">Återstod enligt "Investeringar i hyresverksamhet enligt självkostnadsprincipen och finansieringen av dem samt realisering av investeringar" som överförs från efterkalkylen för föregående räkenskapsperiod. Investeringsåterstoden överförs inte till de boendes kommande hyror. </t>
  </si>
  <si>
    <t>Skyldighet att upprätta efterkalkyl</t>
  </si>
  <si>
    <t xml:space="preserve">Efterkalkylen skulle upprättas första gången av hyrorna för 2017. Det är obligatoriskt att upprätta kalkyler. Om samfundet tar i bruk denna nya mall för efterkalkyl, ska över- och underskott från tidigare år, den finansiella ställningen i föregående räkenskapsperiods balansräkning samt justeringsberäkningar i bokslutets siffror överföras manuellt till denna nya kalkyl. </t>
  </si>
  <si>
    <t>Beaktande av efterkalkylens över- och underskott i hyrorna</t>
  </si>
  <si>
    <t>Över- eller underskottet i efterkalkylen minus de medel som samlats in för avsättning ska beaktas i följande års hyresbestämning. Över- eller underskottet kan beaktas under en period på 3–5 år, så att hyrorna utvecklas i en jämn takt.</t>
  </si>
  <si>
    <t>Uthyrning i andra hand</t>
  </si>
  <si>
    <t>Om hyreshusets ägare (t.ex. kommunen) har hyrt ut objektet eller bostäderna till ett annat samfund (t.ex. ett omsorgsföretag) som hyr ut bostäderna i andra hand till de boende, ska hyreshusets ägare göra upp en efterkalkyl så att av den framgår den hyra som den boende betalat och alla kostnader som täckts med den. Efterkalkylen ska alltså upprättas baserat på både hyreshusets ägares och den primära hyresgästens bokföring. Det är bra om ägaren och den primära hyresgästen i avtalet kommer överens om när de uppgifter som behövs för efterkalkylen ska lämnas in. Självkostnadsprincipen gäller hyra som både ägaren och den primära hyresgästen tar ut av de boende.</t>
  </si>
  <si>
    <t xml:space="preserve">Avfallshantering                </t>
  </si>
  <si>
    <t xml:space="preserve">Avfallshanteringskostnaderna består av uppburna avgifter för avfallstransport och -hantering, hyror för avfallskärl, avfallspressar, lastpallar etc. samt kostnader för tvätt, service etc. av ovan nämnda utrustning. Köpta tjänster bör konkurrensutsättas med några års mellanrum. </t>
  </si>
  <si>
    <t xml:space="preserve">Fastighetsskatt                                                                          </t>
  </si>
  <si>
    <t xml:space="preserve">Fastighetsskatten fastställs av kommunfullmäktige. Den är en procentsats av föregående års beskattningsvärde på fastigheten. Om detta föreskrivs i lagen om värdering av tillgångar vid beskattningen. Uppgifter om fastighetsskatteprocenten i olika kommuner finns på Skatteförvaltningens webbplats. </t>
  </si>
  <si>
    <t>Konkurrensutsättning</t>
  </si>
  <si>
    <t>Hyreshusets ägare ska oberoende av leverantör konkurrensutsätta de i fråga om värdena mest betydande disponent-, förvaltnings-, skötsel- och övriga fastighetsskötseltjänsterna samt underhållsarbetena för vars täckande hyra tas ut eller enligt planerna ska tas ut. Om upphandlingens värde utan mervärdesskatt överstiger det nationella tröskelvärde som föreskrivs i 15 § 1 punkten i lagen om offentlig upphandling (348/2007) ska den konkurrensutsättas, om inte något annat följer av tvingande brådskande skäl eller av någon annan lag. En upphandling får inte delas upp eller beräknas med exceptionella metoder i syfte att undgå tillämpning av lagen.</t>
  </si>
  <si>
    <t>Bokföring</t>
  </si>
  <si>
    <t xml:space="preserve">ARA-bestämmelserna förutsätter i praktiken objektspecifik bokföring enligt kostnadsställen. Även balansräkningens siffror, t.ex. låneamorteringar och aktiverade kostnader, bör redovisas per objekt även i bokföringen. </t>
  </si>
  <si>
    <t>Objekt</t>
  </si>
  <si>
    <t xml:space="preserve">Objektet kan bestå av flera olika byggnader (hus). </t>
  </si>
  <si>
    <t>Objektspecifika efterkalkyler</t>
  </si>
  <si>
    <t>Enligt samförvaltningslagen ska hyresbestämningskalkyler årligen upprättas per hyresbestämningsenhet presenteras för de boende. Samtidigt presenteras också efterkalkylerna. ARA rekommenderar att efterkalkylerna görs upp på motsvarande sätt som hyresbestämningskalkylerna. Om hyresbestämningskalkylerna har gjorts upp per hyresbestämningsenhet är det bra att också göra upp efterkalkylerna per hyresbestämningsenhet. Om det inte finns några hyresbestämningsenheter, fastställs hyrorna i regel separat för varje objekt.</t>
  </si>
  <si>
    <t>Total återstod</t>
  </si>
  <si>
    <t xml:space="preserve">Den totala återstoden av verksamhet som omfattas av självkostnadsprincipen, som finansierats med extern finansiering och där hyran bestäms fritt. </t>
  </si>
  <si>
    <t>Skillnaden mellan den totala återstoden och den finansiella ställningen i balansräkningen (samfundets kumulativa saldo). Om differensen inte är 0 €, kontrollera att alla händelser som påverkar finansieringen beaktats i efterkalkylen. Titta speciellt på om aktiveringar, amorteringar och lyft av lån, förändringar i eget kapital stämmer överens och om intäkter och kostnader som hör till samfundets övriga hyresverksamhet och övriga verksamhet tagits med i kalkylen.</t>
  </si>
  <si>
    <t>Räntekostnader och övriga finansiella kostnader</t>
  </si>
  <si>
    <t xml:space="preserve">Räntekostnader som uppkommit av lån för byggande eller ombyggnad av ett objekt och andra finansieringskostnader (i efterkalkylen t.ex. realiserade förluster från placeringar). I hyresbestämningskalkylen grundar sig räntekostnaderna på bankens/Statskontorets förhandsmeddelanden om följande års räntor på lånen. </t>
  </si>
  <si>
    <t>Ränte- och övriga finansiella intäkter som inte kan inräknas i någon av de ovan nämnda punkterna. Dessa är t.ex. dröjsmålsränteintäkter vid debiteringen av hyror och överlåtelsevinster från finansiella värdepapper.</t>
  </si>
  <si>
    <t>Räntekostnader för lån för byggande och ombyggnad av objektet.</t>
  </si>
  <si>
    <t xml:space="preserve">Kostnader totalt efter utjämningen av hyrorna. </t>
  </si>
  <si>
    <t xml:space="preserve">Drift och underhåll                       </t>
  </si>
  <si>
    <t xml:space="preserve">Kostnader för drift- och underhållstjänster som grundar sig på avtal som ingåtts med externa bolag eller på fakturering. Köpta tjänster som till värdet är märkbara ska konkurrensutsättas i enlighet med 13 b § i räntestödslagen/7 b § i aravabegränsningslagen. Drifts- och underhållskostnader är bl.a. kostnader som betalats till fastighetsskötselfirmor, hiss- och antenn samt kostnader för kabeltelevisions-, larmcentralsservice, bevakning, rengöring och justering av ventilationen, underhåll av sotnings-, vatten- och avloppssystem. </t>
  </si>
  <si>
    <t>Drift och underhåll, egen personal</t>
  </si>
  <si>
    <t>Drift- och underhållsuppgifterna kan också skötas med egen personal, varvid kostnaderna utgörs av lönekostnader och sociala kostnader och läggs fram under punkten Personalkostnader (inkl. lönebikostnader).</t>
  </si>
  <si>
    <t>Objekt som omfattas av användnings- och överlåtelsebegränsningar</t>
  </si>
  <si>
    <t xml:space="preserve">Objekt som är underställda bruks- och överlåtelsebegränsningar och när de befrias från t.ex. hyresbestämningsbegränsningar kan kontrolleras via e-tjänsten på ARAs webbsida (www.ara.fi/sv &gt; E-tjänst &gt; ARAs e-tjänst). En kort tabell över de olika begränsningarna ("Användnings- och överlåtelsebegränsningar för lån med statligt stöd") finns på ARAs webbplats www.ara.fi &gt; ARA-bostadsbestånd &gt; Användnings- och överlåtelsebegränsningar. </t>
  </si>
  <si>
    <t>Nyttjandegrad %</t>
  </si>
  <si>
    <t>Bostädernas ekonomiska nyttjandegrad (%) beräknas genom att de faktiska hyres- och vattenavgiftsintäkterna divideras med de potentiella hyres- och vattenavgiftsintäkterna för de hyresbostäder som kan hyras ut. En budgeterad avsättning för tomgång beaktas inte vid beräkningen av nyttjandegraden. Bostäder som står tomma på grund av en grundlig renovering räknas inte.</t>
  </si>
  <si>
    <t>Bestämmelse i lagen</t>
  </si>
  <si>
    <t xml:space="preserve">Lyft av lån för finansiering av investeringar under räkenskapsperioden  </t>
  </si>
  <si>
    <t>Lyft av räntestödslån och andra lån för finansiering av ombyggnads- och nybyggnadsobjekt samt upphandlingar och stora reparationer. Lyft av lån för annan hyresverksamhet (fri hyresbestämning) och för övrig verksamhet läggs fram i kalkylen under intäkter från övrig hyresverksamhet och från övrig verksamhet. Det är bra att specificera lyft av lån för byggande av nya objekt på olika konton än ombyggnadslån.</t>
  </si>
  <si>
    <t>Grunderna för upprättandet av kalkylen</t>
  </si>
  <si>
    <t>Efterkalkylen är en prestationsbaserad penningflödeskalkyl som vid bokslutstidpunkten upprättats över hyresintäkter och de utgifter som ska täckas med dem.  Siffrorna i efterkalkylen för hela samfundet tas från bokslutets siffror över utfallet. Siffrorna för kalkylerna enligt objekt och utjämningsgrupper tas från resultaträkningarna och balansräkningarna per kostnadsställe. En del av de kostnader som presenteras i balansräkningen, t.ex. aktiverade kostnader och lån, bör bokföras per kostnadsställe. Efterkalkylen för hela samfundet stäms av i bokslutet mot den finansiella ställningen i balansräkningen.</t>
  </si>
  <si>
    <t>Skydd av kalkyl och låsning av celler</t>
  </si>
  <si>
    <t xml:space="preserve">De färglagda cellerna i kalkylen är i regel låsta och hela arbetsboken är skyddad med lösenord. För att redigera kalkylen kan skyddet tas bort med lösenordet "ara" (kontrollera &gt; ta bort tabellskydd).  Låsta celler kan frigöras så här: Start &gt; formatera &gt; lås cellen. </t>
  </si>
  <si>
    <t>Hyresfordringar och betalningar som bokförs som kreditförluster av hyresfordringar som bokförts som kreditförluster. Hyresfordringen kan bokföras som kostnad då fordringen inte har betalats trots inkasseringsförsök. Bokförings- och skattelagarna förutsätter att grunderna för bokföring som kreditförlust dokumenterats i samband med att fordringen bokförts som kostnad.</t>
  </si>
  <si>
    <t>Överlåtelseförluster av finansiella värdepapper</t>
  </si>
  <si>
    <t xml:space="preserve">Upptas bland räntekostnader och övriga finansiella kostnader. </t>
  </si>
  <si>
    <t>Överlåtelsevinster och -förluster av finansiella värdepapper</t>
  </si>
  <si>
    <t xml:space="preserve">Överlåtelsevinster från placeringar redovisas i efterkalkylen under finansieringshyran under ränteintäkter och andra finansiella intäkter och överlåtelseförluster under övriga ränte- och finansieringskostnader. </t>
  </si>
  <si>
    <t>Överlåtelsevinster av finansiella värdepapper</t>
  </si>
  <si>
    <t xml:space="preserve">Upptas bland räntekostnader och övriga finansiella intäkter. </t>
  </si>
  <si>
    <t xml:space="preserve">Amorteringar av lån för byggande eller ombyggnad av ett objekt. Om objektet har ett bullet-lån läggs amorteringarna av lånet fram i hyresbestämnings- och efterkalkylen endast som kostnader för det år då lånet förfaller. </t>
  </si>
  <si>
    <t xml:space="preserve">Kortfristigt främmande kapital totalt i balansräkningen. </t>
  </si>
  <si>
    <t xml:space="preserve">Uppvärmning                   </t>
  </si>
  <si>
    <t xml:space="preserve">I hus som ingår i fjärrvärmenätet innefattar uppvärmningskostnaderna en grundavgift och en energiavgift. I fastigheter vars uppvärmning sköts med egen värmecentral består uppvärmningskostnaderna av anskaffningspriset t.ex. för bränslet som används, som olja, samt mängden förbrukad energi. Ungefär 40 % av uppvärmningskostnaderna går åt till att värma upp vatten. </t>
  </si>
  <si>
    <t>Skötselvederlag som ska betalas till Fastighets Ab/Bostads Ab</t>
  </si>
  <si>
    <t xml:space="preserve">Skötselvederlag som ska betalas till ömsesidiga fastighetsaktiebolag och bostadsaktiebolag i samfundets ägo. Skötselvederlagen anges i sin helhet under denna punkt och kostnaderna behöver inte specificeras i fastighets-/bostadsaktiebolagets bokföring. </t>
  </si>
  <si>
    <t>Hyror för övriga lokaler (t.ex. finansierade av Ray)</t>
  </si>
  <si>
    <t xml:space="preserve">Andra än hyror för bostadslägenheter (t.ex. servicelokaler som finansieras av Ray) bör höjas så att de inte hamnar efter den gängse hyresnivån för motsvarande lokaler i området. Hyresintäkterna från sagda lokaler ska kunna täcka kostnaderna för finansiering och underhåll och skötsel av dessa lokaler. </t>
  </si>
  <si>
    <t>Amorteringar och lyft av lån för övrig hyresverksamhet</t>
  </si>
  <si>
    <t xml:space="preserve">I kostnaderna för objekt som omfattas av självkostnadsprincipen upptas inte amortering av lån för övrig hyresverksamhet, till exempel objekt inom fri hyresbestämning, utan de presenteras i nedre kanten av kalkylen i "övrig hyresverksamhet". </t>
  </si>
  <si>
    <t>Övriga skötselkostnader</t>
  </si>
  <si>
    <t xml:space="preserve">Kostnader för underhåll och skötsel av fastigheten som inte kan inkluderas i någon av punkterna ovan (t.ex. utbetalt skadestånd). Hyrorna får dock inte inbegripa kostnader som orsakats av lagstridig verksamhet, som t.ex. skadestånd som beordrats till följd av olaglig uppsägning. Personal- och förvaltningskostnader anges på de rader som reserverats för dem. </t>
  </si>
  <si>
    <t xml:space="preserve">Räkenskapsperiodens övriga fastighetsintäkter som inte kan inkluderas i någon av ovanstående punkter. </t>
  </si>
  <si>
    <t>Övriga ränte- och finansieringskostnader</t>
  </si>
  <si>
    <t>Eventuella övriga ränte- eller finansieringskostnader. Exempelvis dröjsmålsräntor, kostnader för lyft och skötsel av lån samt borgenskostnader. Räntor som föranleds av fördröjd betalning av skatter är inte avdragsgilla i beskattningen, och därför är det bra att bokföra dem separat från andra dröjsmålsräntor.</t>
  </si>
  <si>
    <t>Övriga bruksersättningar som förverkligats under räkenskapsperioden. Bruksersättningar är bl.a. avgifter för användning av bastu och tvättstuga. Intäkter i form av bruksersättningar ska motsvara de kostnader som de förorsakar. Ingen särskild ersättning tas ut av de boende för källar- och vindsförråd, om de ursprungligen byggdes för alla lägenheter.</t>
  </si>
  <si>
    <t>Övriga händelser som påverkar finansieringen</t>
  </si>
  <si>
    <t>Övriga finansiella transaktioner i balansräkningen som inte påverkar över- eller underskottet i hyresverksamheten enligt självkostnadsprincipen eller den övriga verksamheten, t.ex. hyresgarantier. Specificera händelser som visas i den här punkten under punkten för mer information.</t>
  </si>
  <si>
    <t>Övriga finansiella transaktioner i balansräkningen som inte påverkar över- eller underskott i hyresverksamheten eller den övriga verksamheten, t.ex. hyresgarantier. Specificera händelser som visas i den här punkten under punkten för mer information.</t>
  </si>
  <si>
    <t xml:space="preserve">Självkostnadshyror </t>
  </si>
  <si>
    <t xml:space="preserve">Hyra som omfattas av självkostnadsprincipen och som tas ut av de boende. Detta gäller den objektspecifika hyresbestämningskalkylen. I hyran ingår inte kostnader för investering i nya objekt.  Utjämningsgruppens och samfundets självkostnadshyra är den genomsnittliga hyran. </t>
  </si>
  <si>
    <t xml:space="preserve">Återstoder från verksamhet som omfattas av hyresverksamhet enligt självkostnadsprincipen sedan bolaget grundades. </t>
  </si>
  <si>
    <t>I kalkylen presenteras i regel kostnader som täckts med extern finansiering, såsom kostnader som hänför sig till nya objekt som ska byggas och lån som lyfts för att bygga dem. Investeringarna påverkar inte de boendes hyror. 
Samfundets/objektets övriga verksamhet och fritt finansierade hyresverksamhet kan stöda hyresverksamhet enligt självkostnadsprincipen bland annat genom att finansiera investeringar i hyresverksamhet enligt självkostnadsprincipen. Mer information i punkten Finansiering från samfundets/objektets övriga verksamhet för investeringar i självkostnadsverksamhet (+)</t>
  </si>
  <si>
    <t>För den självfinansieringsandel som godkänns till objektets anskaffningsvärde i ARAs lånebeslut kan en årlig ränta beräknas som inkluderas i hyrorna. Räntan på självfinansieringsandelen _x0002_ är högst 4 % för objekt som finansierats med aravalån samt för objekt med räntestödslån som godkänts 30.6.2018 eller tidigare. I räntestödsbelånade objekt som godkänts 1.7.2018 eller senare är räntan på självfinansieringsandelen högst 6 %. Självfinansieringsandelen kan vara aktiekapital eller en fondbetalning som aktiens ägare ger bolaget. Självfinansieringsandelen kan också täckas genom lån som beviljats av ägaren eller annan part eller genom ett banklån som tagits av bolaget. Om självfinansieringsandelen täcks med lån som beviljats av ägaren eller en annan part, får en årlig ränta i enlighet med högst det maximibelopp som föreskrivits i räntestöds- eller aravaförordningen betalas för lånet. Om lånet ska amorteras, får det sammanlagda beloppet av lånets årliga ränta och amorteringar beräknat utifrån självfinansieringsandelen som godkänts för objektet inte överstiga maximibeloppet (4 %) på den ränta som föreskrivs i förordningen.</t>
  </si>
  <si>
    <t xml:space="preserve">Självfinansieringsandelens ränta, objekt som finansierats 1.7.2018 eller senare </t>
  </si>
  <si>
    <t xml:space="preserve"> För den självfinansieringsandel som godkänns till objektets anskaffningsvärde i ARAs lånebeslut kan en årlig ränta beräknas som inkluderas i hyrorna. Om självfinansieringsandelen för byggande av objektet (anskaffning, ombyggnad) inte täckts med lån kan det för objekt som finansierats 1.7.2018 eller därefter börja ackumuleras kassamedel för bolaget från skillnaden mellan självfinansieringsandelens ränta och maximibeloppen för den godkända avkastningens betalning. I räntestödslån som godkänts 1.7.2018 eller senare är räntan för självfinansieringsandelen högst 6 %, men enligt bestämmelserna om betalning av avkastning är den godkända avkastningen som ska betalas fortfarande 4 %. Om räntan för självfinansieringsandelen tas ut i hyror enligt maximibeloppet och medel som insamlas som ränta för självfinansieringsandelen utbetalas från bolaget som avkastning, förblir skillnaden mellan maximibeloppen (2 %) för självfinansieringsandelen och betalningen av avkastningen som överskott i bolaget. Detta överskott behöver inte återföras till de boendes hyror, utan kan användas för att täcka självfinansieringsandelarna av nya räntestödslån (t.ex. nybyggda objekt). Det ackumulerade överskottet lämnas kvar som överskott i finansieringshyran i form av ”öronmärkta” medel. Samfundet ska föra separat bokföring över detta överskott så att samfundet kan verifiera varifrån medel som används till självfinansieringsandelen har ackumulerats vid t.ex. ansökan om ett räntestödslån för byggnad av ett nytt objekt. </t>
  </si>
  <si>
    <t>Dividend eller återbäring av eget kapital</t>
  </si>
  <si>
    <t>Se punkten "Betalning av avkastning till ägaren" i anvisningen.</t>
  </si>
  <si>
    <t>Serviceavgifter</t>
  </si>
  <si>
    <t xml:space="preserve">Uthyrning av bostäder och serviceverksamhet ska hållas åtskilda både i hyresbestämningen och i bokföringen. De självkostnadshyror som tas ut av de boende får inte användas för att täcka kostnader för omsorgs-, vård-, måltids- o.d. tjänster som erbjuds de boende, utan kostnaderna för dessa ska täckas med separata serviceavgifter. Serviceavgifterna presenteras i hyresbestämningskalkylen under punkten "samfundets övriga verksamhet". </t>
  </si>
  <si>
    <t>Avskrivningar</t>
  </si>
  <si>
    <t>I efterkalkylen beaktas den faktiska penningrörelsen, inte t.ex. bokföringsmässiga poster såsom bostadshusreserveringar eller avskrivningar.</t>
  </si>
  <si>
    <t>Intäkter från finansieringshyror</t>
  </si>
  <si>
    <t>Finansieringsvederlag till Fastighets Ab/Bostads Ab</t>
  </si>
  <si>
    <t xml:space="preserve">Finansieringsvederlag som betalats till ömsesidiga fastighetsaktiebolag och bostadsaktiebolag i samfundets ägo. De betalda finansieringsvederlagen anges i sin helhet under denna punkt och kostnaderna behöver inte specificeras i fastighets-/bostadsaktiebolagets bokföring. </t>
  </si>
  <si>
    <t>Redovisning av objekt under byggnad och objekt som färdigställs i efterkalkylen.</t>
  </si>
  <si>
    <t xml:space="preserve">Värdena i balansräkningen för objekt under byggnad/färdigställda objekt presenteras i efterkalkylen i regel som förändring i bestående aktiva (tillägg: mark- och vattenområden, byggnader osv.). Om objektet byggs som ett separat bostadsaktiebolag och objektet inte hör till moderbolaget, kan objektets siffror inte beaktas i moderbolagets bokslut och efterkalkyl. Om objektet sammanslås med moderbolaget under året, ska samfundet upprätta två olika efterkalkyler, ett för objektet före fusionen med moderbolaget och ett för händelserna efter fusionen. Man kan vid behov presentera en sammanställning av kalkylerna för de boende. </t>
  </si>
  <si>
    <t>Låsning av fönsterrutor (rubrikerna följer med när man rullar i tabellen)</t>
  </si>
  <si>
    <t xml:space="preserve">Rutorna kan låsas så att namnet på samfundet eller objektet följer med nedåt och i sidled. Rutor kan låsas så här, t.ex. i ruta B4: Visa &gt; Lås fönsterrutor. När man vill låsa upp rutorna görs även det i ruta B4: Visa&gt; Lås fönsterrutor &gt; Lås upp fönsterrutor.  </t>
  </si>
  <si>
    <t>Låneamorteringar som görs under den räkenskapsperiod som följer efter bokslutet.</t>
  </si>
  <si>
    <t>Över-/underskott totalt (+/-) som ska beaktas i följande års hyror</t>
  </si>
  <si>
    <t xml:space="preserve">Över- eller underskott som ska beaktas i följande års hyror. Det belopp som ska beaktas i hyrorna under räkenskapsperioden dragits av från/lagts till i över- eller underskottet från tidigare räkenskapsperioder. Över- eller underskottet fås från efterkalkylen. Ett överskott sänker hyrorna och ett underskott höjer dem. Enligt ARAs rekommendationer ska över- och underskottet i skötsel- och finansieringshyrorna beaktas i de boendes kommande hyror enligt självkostnadsprincipen under en tidsperiod på cirka 3–5 år. Medel som samlats in för avsättningar överförs inte till de boendes hyror för att sänka eller höja dem, utan de överförs till kommande år och minskar när de används för det ändamål för vilket de har samlats in.  </t>
  </si>
  <si>
    <t>Städning med egen personal</t>
  </si>
  <si>
    <t>Städningen kan också skötas med egen personal, varvid kostnaderna utgörs av lönekostnader och sociala kostnader och läggs fram under punkten Personalkostnader (inkl. lönebikostnader).</t>
  </si>
  <si>
    <t xml:space="preserve">Städning                                                             </t>
  </si>
  <si>
    <t>Kostnader för städtjänster som grundar sig på avtal som ingåtts med externa bolag eller på fakturering. Köpta tjänster som till värdet är märkbara ska konkurrensutsättas i enlighet med 13 b § i räntestödslagen/7 b § i aravabegränsningslagen.</t>
  </si>
  <si>
    <t>Placeringar</t>
  </si>
  <si>
    <t xml:space="preserve">Placeringarna ingår i de aktiverade kostnaderna (förändringen i bestående aktiva mellan två räkenskapsperioder) och tas därför inte upp separat. Se Överlåtelsevinster och -förluster. </t>
  </si>
  <si>
    <t xml:space="preserve">El och gas        </t>
  </si>
  <si>
    <t xml:space="preserve">Elkostnaderna består av eltariffen samt energiavgifter som baseras på mätning av förbrukningen av el och gas som levererats av energibolag, mätarhyror o. dyl. avgifter. Elförbrukningen följs upp och jämförs med föregående år. Den köpta elen ska konkurrensutsättas med några års mellanrum. </t>
  </si>
  <si>
    <t>För att underlätta upprättandet av efterkalkylerna har ARA gjort upp kontrollberäkningar för att stämma av resultaträkningens siffror och balansräkningens poster mot efterkalkylen. 
Syftet med kontrollanalysen är att visa om siffrorna i resultaträkningen och balansräkningen är korrekta. Resultaträkningens siffror matas in direkt från hela samfundets bokslutsuppgifter och objektspecifika siffror från objektens resultaträkningar. Balansräkningens siffror utgörs av förändringar som skett mellan två olika räkenskapsperioder (t.ex. aktiveringar = förändring i bestående aktiva mellan två räkenskapsperioder). Balansräkningens siffror över rörliga aktiva och kortfristiga skulder (med undantag av amorteringar på kortfristiga lån) presenteras inte i något annat sammanhang i kalkylen, med undantag för balansräkningens finansiella ställning.  
Förändringar i eget kapital och andra poster i balansräkningen ska också läggas fram i efterkalkylen. Sådana är till exempel utbetalning av dividend, ändring i fonder för inbetalt fritt eget kapital eller långfristiga hyresgarantier. För kontrollkalkylerna har inte alla scheman gjorts upp färdigt för avstämning av dessa ändringar. Scheman ska utarbetas från fall till fall.</t>
  </si>
  <si>
    <t>Utjämningsgrunder</t>
  </si>
  <si>
    <t xml:space="preserve">Utjämningen kan till exempel göras enligt arean eller genom att poängsätta objekten utifrån bruksvärdet (ARAs rekommendation), varvid t.ex. husets, ålder, läge och kvalitetsnivå beaktas vid utjämningen. Med hjälp av bruksvärdet kan huset värderas i förhållande till andra hus i samma utjämningsgrupp. Bruksvärdet kan ändras t.ex. genom en renovering som höjer kvalitetsnivån. För utjämning av kostnader enligt bruksvärdet finns en modellräknare (på finska) på ARA:s webbplats www.ara.fi &gt; Etusivu &gt; ARA-asuntokanta &gt; Laskurit ja työkalut &gt; Tasausmalli. Räknaren beräknar ett poängvärde för varje objekt, objektets andel i procent av kostnaderna samt objektets andel av de gemensamma kostnaderna. Utjämningsgrunderna behandlas i boendeorgan och grunderna ska förbli desamma varje år. </t>
  </si>
  <si>
    <t>Utjämningsgrupp</t>
  </si>
  <si>
    <t>Balansräkningens finansiella ställning +/-</t>
  </si>
  <si>
    <t>Hela samfundets kumulativa finansieringsöver-/underskott (ackumulerat sedan samfundet grundades).</t>
  </si>
  <si>
    <t xml:space="preserve">Siffror i den finansiella ställningen i den föregående räkenskapsperiods balansräkning, som är återstoder från skötsel- och finansieringsutgifter, avsättningar etc. överförs från föregående räkenskapsperiods efterkalkyl till räkenskapsperiodens efterkalkyl. Om den finansiella ställningen i föregående räkenskapsperiods balansräkning inte är känd, ska den beräknas på motsvarande sätt som den finansiella ställningen i räkenskapsperiodens balansräkning. I efterkalkylen ska över-/underskottet för föregående räkenskapsperiod stämma överens med den finansiella ställningen i föregående räkenskapsperiods balansräkning (det kumulativa över-/underskottet). </t>
  </si>
  <si>
    <t>Aktiverade i balansräkningen, övrig (hyres-)verksamhet</t>
  </si>
  <si>
    <t xml:space="preserve">Investeringar i övrig hyresverksamhet och övrig verksamhet läggs fram i kalkylen bland övrig hyresverksamhet och övrig verksamhet. </t>
  </si>
  <si>
    <t xml:space="preserve">Kostnader som aktiveras i balansräkningen under räkenskapsperioden, nya objekt och ombyggnad </t>
  </si>
  <si>
    <t>Kostnader för byggande och ombyggnad av nya objekt samt understöd för dessa under räkenskapsperioden inklusive räntor och andra poster under byggnadstiden.</t>
  </si>
  <si>
    <t>Lokaler som ARA inte har godkänt för belåning</t>
  </si>
  <si>
    <t xml:space="preserve">Självkostnadshyran kan inte tas ut för kostnader för sådana lokaler som ARA inte har godkänt i sitt beslut för att beviljas lån. </t>
  </si>
  <si>
    <t>Räkenskapsperiodens totala överskott</t>
  </si>
  <si>
    <t xml:space="preserve">Återstoden av självkostnadsuthyrningen, annan uthyrning och övrig verksamhet samt andra händelser som påverkar finansieringen under räkenskapsperioden. </t>
  </si>
  <si>
    <t>Räkenskapsperiodens över-/underskott</t>
  </si>
  <si>
    <t xml:space="preserve">Differensen mellan räkenskapsperiodens intäkter och kostnader. </t>
  </si>
  <si>
    <t>Efterkalkylen ska upprättas i samband med upprättandet av bokslutet, eftersom den är en del av det officiella bokslutet. Efterkalkylen bifogas inte samfundets officiella bokslut. Efterkalkylen förvaras tillsammans med bokslutsuppgifterna under motsvarande förvaringstid.</t>
  </si>
  <si>
    <t>Stödklasser</t>
  </si>
  <si>
    <t xml:space="preserve">Stödklasserna för investeringsunderstödsobjekt för grupper med särskilda behov presenteras på ARAs webbplats www.ara.fi &gt; Lån och bidrag &gt; Investeringsunderstöd för specialgrupper, i anvisningen Understöd för förbättring av bostadsförhållandena för grupper med särskilda behov. I ARAs understödsbeslut anges till vilken stödklass bostäderna hör. </t>
  </si>
  <si>
    <t xml:space="preserve">Betalning av avkastning till ägaren </t>
  </si>
  <si>
    <t>Sammanslutningen får inte betala annat än skälig avkastning till sin ägare på de medel som ägaren placerat i samfundet (t.ex. aktiekapital). En skälig avkastning är högst 4 % av samfundets beräkningsgrund. ARA fastställer beräkningsgrunden för avkastningen och beloppet för den godtagbara avkastningen på basis av samfundens årsuppgifter (bokslutsuppgifter). Beräkningsgrunden för avkastningen på de medel som ägaren av samfundet har placerat är de medel som placerats i samfundet i form av pengar eller annan egendom som behövs för samfundets verksamhet och som ägaren de facto själv har placerat som aktiekapital, andelskapital eller som en annan post som kan jämställas med dessa. Samfundet ska på egen hand utreda och vid behov visa att de medel som den läser in i beräkningsgrunden är investerade av ägaren.
I efterkalkylen antecknas "Dividend eller kapitalåterbäring".</t>
  </si>
  <si>
    <t>Tomma bostäder</t>
  </si>
  <si>
    <t xml:space="preserve">I efterkalkylen presenteras hyresintäkterna på basis av de realiserade intäkterna. Tomgång presenteras således inte i efterkalkylen. </t>
  </si>
  <si>
    <t xml:space="preserve">Underhåll av utomhusområden                                                                                       </t>
  </si>
  <si>
    <t>Kostnader för underhåll av utomhusområden som grundar sig på ett avtal som ingåtts med utomstående företag eller på fakturering. Köpta tjänster som till värdet är märkbara ska konkurrensutsättas i enlighet med 13 b § i räntestödslagen/7 b § i aravabegränsningslagen. Kostnader för skötsel av utomhusområden är bl.a. kostnader som uppkommit för fastighetsskötselföretaget för renhållning av utomhusområden, skötsel av grönområden och planteringar, snöskottning, halkbekämpning, medel för växtskydd och insektsbekämpning eller andra förnödenheter (sand, mylla, frön, plantor, gödsel etc.) samt hyrning av redskap och anordningar som behövs för skötseln av utomhusområden.</t>
  </si>
  <si>
    <t>Underhåll av utomhusområden som utförs av de boende</t>
  </si>
  <si>
    <t>De boende kan om de så önskar också delta i skötseln av utomhusområdena, varvid tillbörliga försäkringspremier kan beaktas som kostnad.</t>
  </si>
  <si>
    <t>Kostnader för nya objekt som ska byggas</t>
  </si>
  <si>
    <t>Planerings- och utvecklingskostnader för nya objekt får inte inkluderas i de hyror som tas ut av de boende, utan de ingår i byggkostnaderna för det nya objektet. Sådana planerings- och utvecklingskostnader som inte leder till att ett nytt objekt byggs får inte täckas med hyror, utan de är på byggherrens ansvar.</t>
  </si>
  <si>
    <t xml:space="preserve">Skadeförsäkringar                                       </t>
  </si>
  <si>
    <t xml:space="preserve">Försäkringar som fastighetens ägare har tecknat som skydd för fastigheten och därtill hörande egendom. Fastighetsägaren ansöker om och får skadestånd enligt försäkringen. Gäller inte försäkringar av de boendes lösöre. Försäkringskostnaderna omfattar bland annat följande centrala försäkringspremier: fullvärdesförsäkring för fastigheten, fastighetsförsäkring, brandförsäkring, vattenskadeförsäkring, inbrottsförsäkring, stöldförsäkring, utrustningsförsäkring, glasförsäkring, lösöresförsäkring, talkoförsäkring, ansvarsförsäkring för styrelsen och disponenten. Försäkringsavtalen ska konkurrensutsättas med några års mellanrum. </t>
  </si>
  <si>
    <t>Rörliga aktiva</t>
  </si>
  <si>
    <t>Balansräkningens rörliga aktiva kassa- och banktillgodohavanden, finansiella värdepapper och kort- och långfristiga fordringar osv. totalt.</t>
  </si>
  <si>
    <t xml:space="preserve">I efterkalkylen anges hur mycket medel som samlats in i hyran för avsättningar (Obs! Tomma bostäder ger inga medel för avsättningar). Om det i hyresbestämningskalkylen inte har föreslagits att medel ska samlas in för avsättningar, kan de inte heller tas upp i efterkalkylen. Avsättningens belopp ska grunda sig på faktiska kostnader som förfaller till betalning (t.ex. PTS-planer). Man kan förbereda sig för reparationer som verkställs inom en viss tidsram och som skulle höja hyrorna orimligt om de finansierades på en gång. Dessa åtgärder är omfattande större reparationer eller ombyggnader som berör hela fastigheten. Genom att avsätta medel för utgifterna kan man påverka utvecklingen av hyrorna så att reparationen eller ombyggnaden inte orsakar någon betydande höjning av hyran. De tillåtna maximibeloppen för avsättningar presenteras separat. </t>
  </si>
  <si>
    <t xml:space="preserve">Tillåtna maximibelopp för avsättningar </t>
  </si>
  <si>
    <t>Medel som samlats in som avsättning och deras användning</t>
  </si>
  <si>
    <t>Medel som samlats in som avsättningar ska hållas åtskilda från andra penningmedel och de får inte varaktigt användas för andra ändamål. Medel som samlats in för avsättningar och deras årliga användning ska kunna styrkas och penningbelopp som motsvarar avsättningarna ska faktiskt finnas i bolagets finansieringskapital i balansräkningen. De insamlade medlen kan tillfälligt användas för finansiering under byggtiden när nya ARA-hyresbostäder byggs. Medel som insamlats genom de boendes hyror får emellertid inte användas för att bestående täcka en nyproduktion eller finansiering av anskaffningar. Medel som lånats ur avsättningarna ska återställas till det ursprungliga ändamålet genast när räntestödslånet har lyfts och självfinansieringsdelen har täckts.</t>
  </si>
  <si>
    <t>Beskattningsbar inkomst</t>
  </si>
  <si>
    <t xml:space="preserve">Beskattningsbar inkomst kan uppkomma vid avsättning för kommande ombyggnads-, underhålls- och skötselkostnader. Om samfundet har skattepliktig inkomst av ovan nämnda orsaker kan samfundet göra en bostadshusreservering för motsvarande belopp inom ramen för bestämmelserna om maximibelopp som anges i lagen om bostadshusreservering. Skattepliktig inkomst kan också uppkomma i situationer där samfundets årliga amorteringar av lån som tagits för att finansiera fastighetens anskaffningsutgifter och ombyggnad är större än de maximala avskrivningarna för byggnader, maskiner och anordningar bland bestående aktiva som godkänns i beskattningen (4 % på utgiftsresten för byggnader och 25 % på utgiftsresten för maskiner och möbler). </t>
  </si>
  <si>
    <t xml:space="preserve">Vatten och avloppsvatten                                                    </t>
  </si>
  <si>
    <t xml:space="preserve">Kostnaderna för vatten- och avloppsvatten består av den kommunala tariffen samt bruksvattenavgifter som baseras på mätning av förbrukningen, avloppsvattenavgifter och mätarhyror o. dyl. tillägg. </t>
  </si>
  <si>
    <t>Vattenavgifter</t>
  </si>
  <si>
    <t xml:space="preserve">Den bruksersättning som tas ut i form av vattenavgifter ska motsvara kostnaderna för vattnet. Förutom de vatten- och avloppskostnader som vattenverket fakturerar ska man även beakta kostnaderna för uppvärmningen av vattnet, vilka är ca 40 % av uppvärmningskostnaderna. </t>
  </si>
  <si>
    <t>Över- och underskott enligt efterkalkylen för 2016</t>
  </si>
  <si>
    <t xml:space="preserve">I efterkalkylen anges finansieringsöverskottet och -underskottet för föregående räkenskapsperiod enligt den finansiella ställningen i balansräkningen. Överskotten för 2016 kan undantagsvis överföras direkt till medel som samlats i avsättningar. Om samfundet har uppvisat ett underskott ska det redovisas som ackumulerat i skötsel- eller finansieringskostnaderna. </t>
  </si>
  <si>
    <t>Höjning av hyran i hyresavtalet</t>
  </si>
  <si>
    <t xml:space="preserve">Hyrorna höjs också enligt självkostnadsprincipen på samma sätt som kalkylerna för hyresbestämningen görs upp. </t>
  </si>
  <si>
    <t>Brev om höjning av hyran</t>
  </si>
  <si>
    <t xml:space="preserve">De boende ska underrättas om en hyreshöjning två månader innan den nya hyran träder i kraft. </t>
  </si>
  <si>
    <t xml:space="preserve">Hyresutjämning (+/-) </t>
  </si>
  <si>
    <t>Utjämningen anges i kalkylerna per objekt/hyresbestämningsenhet, om samfundet har tagit i bruk utjämning av hyror.  Hyresutjämningssumman anger hur mycket objektet betalar för andra objekt (+) eller hur mycket gottgörelse objektet får av andra objekt (-). Hyrorna för hyresbostäder kan utjämnas oberoende av om bostäderna har finansierats med aravalån, räntestödslån under tiden 1.1.2002–30.6.2018 eller nya räntestödslån från och med 1.7.2018. 
Obs! Läs om förbud mot utjämning av hyror i anvisningarna för hyresbestämning.</t>
  </si>
  <si>
    <t>Utjämning av hyran, objekt för grupper med särskilda behov</t>
  </si>
  <si>
    <t xml:space="preserve">Det rekommenderas att objekten hålls som egna hyresbestämningsenheter (objekt). För varje hyresbestämningsenhet upprättas en hyresbestämningskalkyl och en efterkalkyl. Om samfundet ändå vill utjämna hyrorna för bostäder i samma stödklass, är även det möjligt. Mer information om stödklasserna finns på ARAs webbplats www.ara.fi &gt; Lån och bidrag &gt; Investeringsunderstöd för specialgrupper. </t>
  </si>
  <si>
    <t>Hyresbestämningsenhet</t>
  </si>
  <si>
    <t xml:space="preserve">Hyresbestämningsenheten kan vara en enhet som består av flera objekt som ligger nära varandra och som byggts vid samma tidpunkt. Samfundet kan besluta om det ska inrätta en hyresbestämningsenhet eller om hyrorna ska fastställas separat för varje objekt. För hyresbestämningsenheten görs en hyresbestämningskalkyl och en efterkalkyl. När en hyresbestämningsenhet inrättas är det bra att beakta när hyresbestämningsbegränsningarna för varje objekt upphör. Om objektet blir kvar i hyresbestämningsenheten efter att ha befriats från begränsningarna, ska det uppvisa ett överskott och för att konstatera överskottet ska en separat efterkalkyl göras upp för objektet i fråga. </t>
  </si>
  <si>
    <t>Hyror</t>
  </si>
  <si>
    <t>Exempelvis tomtarrende, hyra för bostad-, parkeringsområde, bilplats och andra hyror.</t>
  </si>
  <si>
    <t>Hyresgarantier</t>
  </si>
  <si>
    <t xml:space="preserve">Om hyressäkerheterna i bokföringen har bokförts som kortfristigt främmande kapital, redovisas hyressäkerheterna endast i den finansiella ställningen i balansräkningen, men om de ingår i långfristiga skulder i bokslutet, redovisas hyressäkerheterna bland övriga händelser som påverkar finansieringen av samfundet.  </t>
  </si>
  <si>
    <t>Förbud mot utjämning av hyror</t>
  </si>
  <si>
    <t>Se ARAs anvisning för hyresbestämning om förbud mot utjämning av hyror www.ara.fi &gt; Databank &gt; Guider &gt; Guide för hyresbestämning för arava- och räntestödshyresbostäder.</t>
  </si>
  <si>
    <t>Över- (+)/underskott (-) som beaktas i hyrorna</t>
  </si>
  <si>
    <t>Andel av det kumulativa över- och underskottet i efterkalkylen som överförs till de boendes hyror (i efterkalkylen "Över-/underskott som ska beaktas i hyran under de följande åren). Över- och underskotten ska överföras till hyrorna för skötsel- och finansieringshyrorna. Den överförbara andelen kan fördelas på ca 3–5 år för att hyrorna ska utvecklas i en jämn takt. Ett underskott ökar det föreslagna hyresbeloppet (-) och ett överskott minskar det (+).</t>
  </si>
  <si>
    <t>Årliga reparationer som bokförs som kostnader</t>
  </si>
  <si>
    <t>Årliga reparationer som inte aktiveras i balansräkningen. Årliga reparationer är reparationer som syftar till att hålla byggnader, konstruktioner, maskiner och anordningar i ursprungligt skick. Sådana reparationer är till exempel reparationer av el- och VVS-system och lägenhetsrenoveringar i den mån som lägenheten inte får högre standard på grund av materialens kvalitetsnivå. Köpta tjänster som till värdet är märkbara ska konkurrensutsättas i enlighet med 13 b § i räntestödslagen/7 b § i aravabegränsningslagen.</t>
  </si>
  <si>
    <t>Årsuppgifter</t>
  </si>
  <si>
    <t xml:space="preserve">ARA ber varje år allmännyttiga samfund att rapportera sina årsuppgifter. Med årsuppgifter avses uppgifter om samfundets verksamhet och ekonomi, såsom bokslutsuppgifter och andra nödvändiga tilläggsuppgifter. Utöver den allmänna övervakningsuppgiften bedömer ARA på basis av de årsuppgifter som samfundet uppgett också samfundets förutsättningar att erhålla lån, om samfundet ansöker om nya statsunderstödda lån eller understöd från ARA. Uppgifter som begärs årligen är t.ex. resultaträkning, balansräkning, offentligt bokslut, verksamhetsberättelse, balansspecifikationer, resultaträkningsspecifikationer, noter, revisionsprotokoll och promemorior, placeringsplan, återstoder som framgår av efterkalkylerna. Uppgifterna i årsuppgifterna ska motsvara dem som presenteras i efterkalkylen. </t>
  </si>
  <si>
    <t>Andel av medel som samlats in som avsättning under räkenskapsperioden som lånats tillfälligt för finansiering av investeringar (+/-)</t>
  </si>
  <si>
    <t>Medel som samlats in till hyreshussamfundet kan vid byggande av nya ARA-hyresbostäder tillfälligt användas för finansiering under byggnadstiden. Medel som insamlats genom de boendes hyror får emellertid inte användas för att bestående täcka en nyproduktion eller självfinansieringsdelen av anskaffningar. Medel som lånats ur avsättningarna ska återställas till det ursprungliga ändamålet genast när räntestödslånet har lyfts och självfinansieringsandelen har täckts.</t>
  </si>
  <si>
    <t xml:space="preserve">Återställande av medel som samlats in för avsättningar men lånats ut tillfälligt för annat ändamål (sek "Medel som lånats tillfälligt för annat ändamål"). I regel återställs medlen i det skede när räntestödslånet lyfts, ifall medlen har lånats för byggande av nya objekt. </t>
  </si>
  <si>
    <t xml:space="preserve">Skatter och skatteåterbäringar som ska betalas under räkenskapsperioden. Vid tillämpning av självkostnadsprincipen uppkommer i allmänhet ingen beskattningsbar inkomst. Beskattningsbar inkomst kan uppkomma vid avsättning för kommande ombyggnads-, underhålls- och skötselkostnader samt för andra lagstadgade förpliktelser. Om samfundet har skattepliktig inkomst av ovan nämnda orsaker kan samfundet göra en bostadshusreservering för motsvarande belopp inom ramen för bestämmelserna om maximibelopp som anges i lagen om bostadshusreservering (846/1986). Skattepliktig inkomst kan också uppkomma i situationer där samfundets årliga amorteringar av lån som tagits för att finansiera fastighetens anskaffningsutgifter och ombyggnad är större än de maximala avskrivningarna för byggnader, maskiner och anordningar bland bestående aktiva som godkänns i beskattningen. </t>
  </si>
  <si>
    <t>Samfundets övriga verksamhet (annan än hyresverksamhet)</t>
  </si>
  <si>
    <t>De självkostnadshyror som tas ut av de boende får inte användas för att täcka kostnader för omsorgs-, vård-, måltids- o.d. tjänster som erbjuds de boende, utan kostnaderna för dessa ska täckas med separata serviceavgifter som presenteras i kalkylen som intäkter från övrig verksamhet. 
Intäkter och kostnader som hänför sig till övrig verksamhet, såsom serviceverksamhet, ska hållas åtskilda i bokföringen. Även balansräkningens poster, t.ex. investeringar och låneamorteringar, ska kunna separeras.</t>
  </si>
  <si>
    <t>Samfundets övriga hyresverksamhet (objekt med fri hyresbestämning)</t>
  </si>
  <si>
    <t>Samfundets egna kalkylunderlag</t>
  </si>
  <si>
    <t xml:space="preserve">ARAs efterkalkylsmodell fungerar som ett hjälpmedel vid upprättande av efterkalkyler för hyreshussamfund. Samfunden kan också göra andra efterkalkyler, men de måste uppfylla de lagstadgade kraven. </t>
  </si>
  <si>
    <t xml:space="preserve">Samfundsägarens egna placeringar av eget kapital, som aktiekapital, inbetalningar i byggnadsfond och fond för inbetalt fritt eget kapital. Dessa placeringar kan vara t.ex. en självfinansieringsandel som placerats för byggnad av ett nytt objekt. </t>
  </si>
  <si>
    <t>Samfundets/objektets övriga verksamhet och fritt finansierade hyresverksamhet kan stöda hyresverksamhet enligt självkostnadsprincipen bland annat genom att finansiera investeringar i hyresverksamhet enligt självkostnadsprincipen. En investering som beviljats stöd bokförs som en aktiverad kostnad för hyresverksamheten enligt självkostnadsprincipen. Finansiering som erhållits för en investering bokförs på en egen rad; Finansiering från samfundets/objektets övriga verksamhet för investeringar i hyresverksamhet enligt självkostnadsprincipen (+).
Finansiering från övrig verksamhet och fritt finansierad hyresverksamhet upptas i kalkylerna för dessa verksamheter under Övriga händelser som ökar eller minskar finansieringen (+/-). På så sätt blir den finansiering som den övriga verksamheten ger hyresverksamheten enligt självkostnadsprincipen synlig på efterkalkylen.</t>
  </si>
  <si>
    <t xml:space="preserve">De kumulativa över- och underskotten enligt efterkalkylen justeras i bokslutets siffror. </t>
  </si>
  <si>
    <t xml:space="preserve">Extra låneamorteringar under räkenskapsperioden. Om samfundet gör extra amorteringar (9 § 6 mom. i räntestödsförordningen / 48 § i aravaförordningen), ska de medel som samlas in för dessa läggas fram för de boende i såväl hyresbestämnings- som efterkalkylen separat från de övriga låneamorteringarna. Amorteringarna ska också betalas till samma belopp som samlats in för extra amorteringar via hyrorna. </t>
  </si>
  <si>
    <t>Hyresintäkter</t>
  </si>
  <si>
    <t>I hyresintäkterna anges hyresintäkterna för bostäder. Bruksersättningar såsom t.ex. hyror för bilplatser anges separat i bruksersättningarna.</t>
  </si>
  <si>
    <t>Fri hyresverksamhet och övrig fri verksamhet; överföring av avkastningen så att den stöder självkostnadshyran</t>
  </si>
  <si>
    <t xml:space="preserve">Fri uthyrningsverksamhet och annan fri verksamhet kan stöda självkostnadshyran. Stödet får inte vara lån och i tilläggsutredningarna ska en noggrannare utredning ges om saken.  Det överförda stödet dras av från intäkterna från den fria (uthyrnings) verksamheten och läggs till punkten ”Fastighetens övriga intäkter” i hyresverksamheten enligt självkostnadsprincipen. </t>
  </si>
  <si>
    <t>Vinst och förlust av försäljning av anläggningstillgångar</t>
  </si>
  <si>
    <t>Fusionsvinst och -förlust</t>
  </si>
  <si>
    <t>Fusionsvinst och -förlust redovisas i efterkalkylen bland övriga intäkter eller kostnader, om de har bokförts i resultaträkningen. I balansräkningen bokförda, t.ex. tillägg av byggnader, redovisas bland aktiverade kostnader / intäkter.</t>
  </si>
  <si>
    <t>Total återstod som matats in i efterkalkylen (+/-)</t>
  </si>
  <si>
    <t>Justering av den totala återstoden i den finansiella ställningen i balansräkningen</t>
  </si>
  <si>
    <t>ARA-finansierade objekter som har inhyrt serviceproducent, intäkter och kostnader</t>
  </si>
  <si>
    <t>Under "samfundets övriga hyresverksamhet" anges intäkter och kostnader för ARA-objekt som är befriade från bestämning av självkostnadshyran, fritt finansierade objekt och affärslokaler.  
Intäkter och kostnader som hänför sig till hyresverksamhet enligt självkostnadsprincipen, samfundets övriga hyresverksamhet och övrig verksamhet ska hållas åtskilda i bokföringen. Även balansräkningens poster, t.ex. investeringar och låneamorteringar, ska kunna separeras.</t>
  </si>
  <si>
    <t>(t.ex. affärslokaler och andra fria finansierade objekter, objekt som inte finansieras av ARA, objekt som befriats från begränsningar)</t>
  </si>
  <si>
    <t>Under "Hyresverksamhet enligt självkostnadsprincipen" anges intäkter och kostnader för ARA-finansierade objekter som har inhyrt serviceproducent. I objekt som omfattas av begränsningen av hyresbestämningen fastställs den hyra som tas ut av serviceproducenten åtminstone enligt självkostnadsprincipen eller till ett högre värde på marknadsvillkor. Dessutom ska serviceproducenten debiteras vatten- och elkostnader enligt förbrukning.
Under "samfundets övriga hyresverksamhet" anges intäkter och kostnader för ARA-objekt som är befriade från bestämning av självkostnadshyran, fritt finansierade objekt och affärslokaler. Titta anvisning "Samfundets övriga hyresverksamhet (objekt med fri hyresbestämning)".</t>
  </si>
  <si>
    <t>Finansieringshyra (om finansieringshyran tas ut separat, fyll i dessa rad)</t>
  </si>
  <si>
    <t>T.ex. affärslokaler och andra fria finansierade objekter, objekt som inte finansieras av ARA, objekt som befriats från begränsningar</t>
  </si>
  <si>
    <r>
      <rPr>
        <b/>
        <sz val="16"/>
        <color theme="1"/>
        <rFont val="Verdana"/>
        <family val="2"/>
      </rPr>
      <t>Samfundets övriga verksamhet (t.ex. omsorgstjänster)</t>
    </r>
  </si>
  <si>
    <t>Anteckningar (frivillig):</t>
  </si>
  <si>
    <t>Hyresintäkter som samlats in för att täcka räkenskapsperiodens finansieringsutgifter. Utgångspunkten för bestämningen av finansieringskostnaderna är anskaffningsvärdet för objektet där stödda bostäder och andra stödda lokaler (till exempel serviceutrymmen) finns. Anskaffningsvärdet fastställs på grundval av byggnads- och tomtkostnader som godkänts av ARA. Anskaffningsvärdet framgår av beslutet om kontroll av objektets kostnader.  Om finansieringshyra tas ut separat, fylls i rader 63-75. I annat fall fylls i rader 47-58.</t>
  </si>
  <si>
    <t>Försäljningsvinst/förlust av fastigheter/aktier i ARA-bostadsbeståndet (befriade/underställda begränsningar) (+/-)</t>
  </si>
  <si>
    <t>Försäljningsvinst/förlust av objekt som omfattas av användnings- och överlåtelsebegränsningar samt av objekt och aktier som befriats från begränsningar (bokförts i resultaträkningen).</t>
  </si>
  <si>
    <t>Försäljning av anläggningstillgångar som bokförts bland bestående aktiva (realiseringar, nedskrivningar) redovisas i efterkalkylen i investeringar på raden Kostnader som aktiverats i balansräkningen under räkenskapsperioden, nya objekt och ombyggnad (-) samt realisering av anläggningstillgångar (nedskrivningar) (+).  Försäljningsvinster och -förluster som bokförts i resultaträkningen redovisas på raden Försäljningsvinst/förlust av fastigheter/aktier i ARA-bostadsbeståndet (befriade/underställda begränsningar) under räkenskapsperioden (+/-). I kontrollkalkylerna ska förändringen i bestående aktiva mellan två olika räkenskapsperioder samt intäkterna och kostnaderna avstämmas mot bokföringen.</t>
  </si>
  <si>
    <t>Kostnader som aktiverats i balansräkningen under räkenskapsperioden, nya objekt och ombyggnad (-), realisering av anläggningstillgångar (nedskrivningar) (+)</t>
  </si>
  <si>
    <t>Kostnader för byggande och ombyggnad av nya objekt samt understöd för dessa under räkenskapsperioden inklusive räntor och andra poster under byggnadstiden. Försäljning och nedskrivning av anläggningstillgångar (balanstransaktioner).</t>
  </si>
  <si>
    <t>Försäljningvinst/förlust av fastigheter/aktier i ARA-bostadsbeståndet (befriade/underkastade begränsningar) under räkenskapsperioden (+/-)</t>
  </si>
  <si>
    <t>Datum</t>
  </si>
  <si>
    <t>Åtgärder</t>
  </si>
  <si>
    <t xml:space="preserve">Publicerad på www.ara.fi </t>
  </si>
  <si>
    <r>
      <t>Avsättningar tillåts enligt följande: 
• högst 1 €/ bost-m</t>
    </r>
    <r>
      <rPr>
        <vertAlign val="superscript"/>
        <sz val="11"/>
        <rFont val="Verdana"/>
        <family val="2"/>
      </rPr>
      <t>2</t>
    </r>
    <r>
      <rPr>
        <sz val="11"/>
        <rFont val="Verdana"/>
        <family val="2"/>
      </rPr>
      <t>/mån, om det har gått högst 20 år sedan lånet som beviljats för finansiering av huset eller bostaden godkändes som arava- eller räntestödslån
• högst 2 €/ bost-m</t>
    </r>
    <r>
      <rPr>
        <vertAlign val="superscript"/>
        <sz val="11"/>
        <rFont val="Verdana"/>
        <family val="2"/>
      </rPr>
      <t>2</t>
    </r>
    <r>
      <rPr>
        <sz val="11"/>
        <rFont val="Verdana"/>
        <family val="2"/>
      </rPr>
      <t>/mån, om över 20 år har förflutit från det att lånet som beviljats för finansiering av huset eller bostaden godkändes som arava- eller räntestödslån.</t>
    </r>
  </si>
  <si>
    <t>Försäljningvinst av aktier …</t>
  </si>
  <si>
    <r>
      <t xml:space="preserve">Enligt 13 c § i lagen om räntestöd för hyresbostadslån och bostadsrättshuslån (604/2001, s.k. räntestödslagen) och 7 c § i aravabegränsningslagen (1190/1993) ska den som äger ett hyreshus göra upp en efterkalkyl både för </t>
    </r>
    <r>
      <rPr>
        <b/>
        <sz val="11"/>
        <rFont val="Verdana"/>
        <family val="2"/>
      </rPr>
      <t>hela samfundet och separat för varje utjämningsgrupp</t>
    </r>
    <r>
      <rPr>
        <sz val="11"/>
        <rFont val="Verdana"/>
        <family val="2"/>
      </rPr>
      <t>. Efterkalkylen skulle upprättas första gången av hyrorna för 2017. 
Beakta också punkten om objektspecifika efterkalkyler i denna anvisning.</t>
    </r>
  </si>
  <si>
    <t>Utgångspunkten för bestämningen av finansieringskostnaderna är anskaffningsvärdet för objektet där stödda bostäder och andra stödda lokaler (till exempel serviceutrymmen) finns. Anskaffningsvärdet fastställs på grundval av byggnads- och tomtkostnader som godkänts av ARA. Anskaffningsvärdet framgår av beslutet över justering av kostnaderna.</t>
  </si>
  <si>
    <r>
      <t xml:space="preserve">Vid hyresbestämningen för ett objekt som omfattas av användnings- och överlåtelsebegränsning iakttas </t>
    </r>
    <r>
      <rPr>
        <b/>
        <sz val="11"/>
        <rFont val="Verdana"/>
        <family val="2"/>
      </rPr>
      <t>självkostnadsprincipen</t>
    </r>
    <r>
      <rPr>
        <sz val="11"/>
        <rFont val="Verdana"/>
        <family val="2"/>
      </rPr>
      <t>. Enligt självkostnadsprincipen kan i hyran inkluderas finansieringskostnader för anskaffning av objektet och skötselkostnader enligt god fastighetshållning. Om ett över- eller underskott uppkommer ska det beaktas i de kommande hyrorna som ska betalas av dem som bor i husen. Dessutom kan hyror inkludera avsättningar för ombyggnad, underhåll och skötsel samt ränta på självfinansieringsandelen (kapital som ägaren placerat i byggandet av objektet). Avsättningarna ska grunda sig på faktiska kostnader som förfaller till betalning (PTS).  
Obs! Om kostnaderna för byggande överskrids och ARA inte har godkänt överskridning av anskaffningsutgiften i belåningsvärdet, får kostnaderna inte till någon del inkluderas i hyran och i fråga om överskridningen får i hyrorna inte tas ut ränta på eget kapital på ägarens investering.</t>
    </r>
  </si>
  <si>
    <r>
      <t xml:space="preserve">En utjämningsgrupp kan vara en grupp som består av flera olika objekt eller hyresbestämningsenheter. Utjämningsgruppen kan också vara hela samfundet, om man gör en utjämning bland alla objekt som hör till samfundet. I </t>
    </r>
    <r>
      <rPr>
        <b/>
        <sz val="11"/>
        <rFont val="Verdana"/>
        <family val="2"/>
      </rPr>
      <t>hyresbestämningskalkylen</t>
    </r>
    <r>
      <rPr>
        <sz val="11"/>
        <rFont val="Verdana"/>
        <family val="2"/>
      </rPr>
      <t xml:space="preserve"> för varje objekt eller hyresbestämningsenhet presenteras den uppskattade utjämningssumman för hyran, dvs. hur mycket objektet betalar för andra objekt eller på motsvarande sätt får gottgörelse av andra objekt. Hyrans utjämningssumma fås från de sammanlagda kostnaderna för alla objekt som hör till utjämningsgruppen genom att som beräkningsgrund använda grunderna för utjämningen enligt bolagets och invånarnas beslut (t.ex. bruksvärde eller area). I </t>
    </r>
    <r>
      <rPr>
        <b/>
        <sz val="11"/>
        <rFont val="Verdana"/>
        <family val="2"/>
      </rPr>
      <t xml:space="preserve">efterkalkylen </t>
    </r>
    <r>
      <rPr>
        <sz val="11"/>
        <rFont val="Verdana"/>
        <family val="2"/>
      </rPr>
      <t xml:space="preserve">beräknas utjämningen av varje objekts hyra på basis av utjämningsgruppens faktiska kostnader.  </t>
    </r>
  </si>
  <si>
    <t>Versionskontroll</t>
  </si>
  <si>
    <t>Innehållet i den här filen</t>
  </si>
  <si>
    <t>Efterkalkylmallens mallar på egna flikar för åren 2017-2026.</t>
  </si>
  <si>
    <t>Anvisning för att stödja upprättandet av efterkalkyl</t>
  </si>
  <si>
    <t>Tillagda flikar 2023-2026</t>
  </si>
  <si>
    <t>Ändringar har gjorts i hur vinst eller förlust från försäljning (realisation eller nedskrivning) av egendom som används i hyresverksamhet med självkostnadsprincipen bokförs i efterkalkylen.</t>
  </si>
  <si>
    <t xml:space="preserve">På rad 21 antecknas inte längre försäljningsvinster av anläggningstillgångar. </t>
  </si>
  <si>
    <t>Rad 97 och 102: Förändringen i balansräkningen på grund av försäljning av anläggningstillgångar antecknas nu på rad 97 (anskaffningar och försäljningar i samma cell) och försäljningsvinsten/-förlusten för anläggningstillgångarna antecknas på rad 102</t>
  </si>
  <si>
    <t>Texten i kalkylen har redigerats och anvisningarna för dessa händelser har uppdaterats på fliken Anvisning.</t>
  </si>
  <si>
    <t>Anvisning om maximibelopp för avsättningar uppdaterad.</t>
  </si>
  <si>
    <t>Uppdaterad ordning av flikar. Mall publicerad på ara.fi.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</si>
</sst>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 &quot;\ * #,##0.00_-;_-&quot; &quot;\ * \-#,##0.00;_-&quot; &quot;* #0_-;_-@_-"/>
  </numFmts>
  <fonts count="48" x14ac:knownFonts="1">
    <font>
      <sz val="11"/>
      <color theme="1"/>
      <name val="Verdana"/>
      <family val="2"/>
      <scheme val="minor"/>
    </font>
    <font>
      <sz val="11"/>
      <color theme="1"/>
      <name val="Verdana"/>
      <family val="2"/>
    </font>
    <font>
      <sz val="11"/>
      <color theme="1"/>
      <name val="Verdana"/>
      <family val="2"/>
    </font>
    <font>
      <sz val="11"/>
      <color theme="1"/>
      <name val="Verdana"/>
      <family val="2"/>
    </font>
    <font>
      <sz val="11"/>
      <color theme="1"/>
      <name val="Verdana"/>
      <family val="2"/>
    </font>
    <font>
      <sz val="11"/>
      <color theme="1"/>
      <name val="Verdana"/>
      <family val="2"/>
    </font>
    <font>
      <sz val="11"/>
      <color theme="1"/>
      <name val="Verdana"/>
      <family val="2"/>
    </font>
    <font>
      <sz val="11"/>
      <color theme="1"/>
      <name val="Verdana"/>
      <family val="2"/>
    </font>
    <font>
      <sz val="11"/>
      <color theme="1"/>
      <name val="Arial"/>
      <family val="2"/>
    </font>
    <font>
      <sz val="10"/>
      <name val="Arial"/>
      <family val="2"/>
    </font>
    <font>
      <u/>
      <sz val="11"/>
      <color theme="10"/>
      <name val="Verdana"/>
      <family val="2"/>
      <scheme val="minor"/>
    </font>
    <font>
      <sz val="11"/>
      <name val="Verdana"/>
      <family val="2"/>
    </font>
    <font>
      <b/>
      <sz val="11"/>
      <name val="Verdana"/>
      <family val="2"/>
    </font>
    <font>
      <b/>
      <sz val="11"/>
      <color theme="1"/>
      <name val="Verdana"/>
      <family val="2"/>
    </font>
    <font>
      <b/>
      <sz val="16"/>
      <color theme="1"/>
      <name val="Verdana"/>
      <family val="2"/>
    </font>
    <font>
      <b/>
      <sz val="16"/>
      <name val="Verdana"/>
      <family val="2"/>
    </font>
    <font>
      <b/>
      <sz val="14"/>
      <name val="Verdana"/>
      <family val="2"/>
    </font>
    <font>
      <b/>
      <vertAlign val="superscript"/>
      <sz val="11"/>
      <color theme="1"/>
      <name val="Verdana"/>
      <family val="2"/>
    </font>
    <font>
      <b/>
      <sz val="20"/>
      <color theme="7"/>
      <name val="Verdana"/>
      <family val="2"/>
    </font>
    <font>
      <b/>
      <sz val="11"/>
      <color rgb="FF59771E"/>
      <name val="Verdana"/>
      <family val="2"/>
    </font>
    <font>
      <i/>
      <sz val="11"/>
      <name val="Verdana"/>
      <family val="2"/>
    </font>
    <font>
      <b/>
      <sz val="20"/>
      <color theme="6" tint="-0.499984740745262"/>
      <name val="Verdana"/>
      <family val="2"/>
    </font>
    <font>
      <i/>
      <sz val="11"/>
      <color theme="1"/>
      <name val="Verdana"/>
      <family val="2"/>
    </font>
    <font>
      <b/>
      <i/>
      <sz val="11"/>
      <name val="Verdana"/>
      <family val="2"/>
    </font>
    <font>
      <i/>
      <sz val="11"/>
      <color rgb="FFFF0000"/>
      <name val="Verdana"/>
      <family val="2"/>
    </font>
    <font>
      <b/>
      <sz val="16"/>
      <color rgb="FF000000"/>
      <name val="Verdana"/>
      <family val="2"/>
    </font>
    <font>
      <b/>
      <sz val="20"/>
      <color theme="4" tint="-0.499984740745262"/>
      <name val="Verdana"/>
      <family val="2"/>
    </font>
    <font>
      <b/>
      <sz val="16"/>
      <color theme="4" tint="-0.499984740745262"/>
      <name val="Verdana"/>
      <family val="2"/>
    </font>
    <font>
      <vertAlign val="superscript"/>
      <sz val="11"/>
      <name val="Verdana"/>
      <family val="2"/>
    </font>
    <font>
      <sz val="14"/>
      <name val="Verdana"/>
      <family val="2"/>
    </font>
    <font>
      <b/>
      <vertAlign val="superscript"/>
      <sz val="11"/>
      <name val="Verdana"/>
      <family val="2"/>
    </font>
    <font>
      <b/>
      <sz val="11"/>
      <name val="Verdana"/>
      <family val="2"/>
      <scheme val="minor"/>
    </font>
    <font>
      <sz val="8"/>
      <name val="Verdana"/>
      <family val="2"/>
      <scheme val="minor"/>
    </font>
    <font>
      <b/>
      <sz val="11"/>
      <color theme="1"/>
      <name val="Verdana"/>
      <family val="2"/>
      <scheme val="minor"/>
    </font>
    <font>
      <b/>
      <sz val="18"/>
      <name val="Verdana"/>
      <family val="2"/>
    </font>
    <font>
      <sz val="11"/>
      <name val="Verdana"/>
      <family val="2"/>
      <scheme val="minor"/>
    </font>
    <font>
      <sz val="9"/>
      <name val="Segoe UI"/>
      <family val="2"/>
    </font>
    <font>
      <sz val="16"/>
      <name val="Verdana"/>
      <family val="2"/>
    </font>
    <font>
      <b/>
      <vertAlign val="superscript"/>
      <sz val="11"/>
      <color rgb="FF000000"/>
      <name val="Verdana"/>
      <family val="2"/>
    </font>
    <font>
      <b/>
      <sz val="11"/>
      <color rgb="FF000000"/>
      <name val="Verdana"/>
      <family val="2"/>
    </font>
    <font>
      <sz val="11"/>
      <color rgb="FF000000"/>
      <name val="Verdana"/>
      <family val="2"/>
    </font>
    <font>
      <vertAlign val="superscript"/>
      <sz val="11"/>
      <color theme="1"/>
      <name val="Verdana"/>
      <family val="2"/>
    </font>
    <font>
      <sz val="11"/>
      <color rgb="FFFF0000"/>
      <name val="Verdana"/>
      <family val="2"/>
    </font>
    <font>
      <sz val="14"/>
      <color theme="1"/>
      <name val="Verdana"/>
      <family val="2"/>
    </font>
    <font>
      <sz val="14"/>
      <color theme="1"/>
      <name val="Verdana"/>
      <family val="2"/>
      <scheme val="minor"/>
    </font>
    <font>
      <b/>
      <sz val="12"/>
      <color theme="1"/>
      <name val="Verdana"/>
      <family val="2"/>
      <scheme val="minor"/>
    </font>
    <font>
      <b/>
      <sz val="12"/>
      <name val="Verdana"/>
      <family val="2"/>
    </font>
    <font>
      <sz val="11"/>
      <color rgb="FFFF0000"/>
      <name val="Verdana"/>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rgb="FFE5EFCD"/>
        <bgColor indexed="64"/>
      </patternFill>
    </fill>
    <fill>
      <patternFill patternType="solid">
        <fgColor theme="6" tint="0.79998168889431442"/>
        <bgColor indexed="65"/>
      </patternFill>
    </fill>
    <fill>
      <patternFill patternType="solid">
        <fgColor rgb="FFF1F1F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s>
  <borders count="88">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hair">
        <color auto="1"/>
      </top>
      <bottom style="hair">
        <color auto="1"/>
      </bottom>
      <diagonal/>
    </border>
    <border>
      <left/>
      <right/>
      <top/>
      <bottom style="hair">
        <color auto="1"/>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top style="hair">
        <color auto="1"/>
      </top>
      <bottom/>
      <diagonal/>
    </border>
    <border>
      <left/>
      <right/>
      <top style="hair">
        <color auto="1"/>
      </top>
      <bottom style="thin">
        <color indexed="64"/>
      </bottom>
      <diagonal/>
    </border>
    <border>
      <left/>
      <right style="thin">
        <color indexed="64"/>
      </right>
      <top style="thin">
        <color indexed="64"/>
      </top>
      <bottom style="hair">
        <color indexed="64"/>
      </bottom>
      <diagonal/>
    </border>
    <border>
      <left/>
      <right/>
      <top/>
      <bottom style="thick">
        <color theme="4"/>
      </bottom>
      <diagonal/>
    </border>
    <border>
      <left/>
      <right style="medium">
        <color theme="7"/>
      </right>
      <top/>
      <bottom/>
      <diagonal/>
    </border>
    <border>
      <left/>
      <right style="medium">
        <color theme="7"/>
      </right>
      <top/>
      <bottom style="medium">
        <color theme="7"/>
      </bottom>
      <diagonal/>
    </border>
    <border>
      <left style="medium">
        <color theme="7"/>
      </left>
      <right style="thin">
        <color theme="1" tint="0.89996032593768116"/>
      </right>
      <top style="thin">
        <color theme="1" tint="0.89996032593768116"/>
      </top>
      <bottom style="thin">
        <color theme="1" tint="0.8999603259376811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theme="7"/>
      </right>
      <top style="medium">
        <color theme="7"/>
      </top>
      <bottom style="thick">
        <color rgb="FF597623"/>
      </bottom>
      <diagonal/>
    </border>
    <border>
      <left/>
      <right style="thin">
        <color indexed="64"/>
      </right>
      <top style="hair">
        <color auto="1"/>
      </top>
      <bottom style="double">
        <color indexed="64"/>
      </bottom>
      <diagonal/>
    </border>
    <border>
      <left/>
      <right style="medium">
        <color theme="4" tint="0.79998168889431442"/>
      </right>
      <top style="medium">
        <color theme="4" tint="0.79998168889431442"/>
      </top>
      <bottom style="medium">
        <color theme="4" tint="0.79998168889431442"/>
      </bottom>
      <diagonal/>
    </border>
    <border>
      <left/>
      <right style="medium">
        <color theme="1" tint="0.89996032593768116"/>
      </right>
      <top style="medium">
        <color theme="1" tint="0.89996032593768116"/>
      </top>
      <bottom style="medium">
        <color theme="7"/>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ck">
        <color rgb="FF597623"/>
      </bottom>
      <diagonal/>
    </border>
    <border>
      <left/>
      <right style="medium">
        <color indexed="64"/>
      </right>
      <top style="medium">
        <color indexed="64"/>
      </top>
      <bottom style="thick">
        <color rgb="FF597623"/>
      </bottom>
      <diagonal/>
    </border>
    <border>
      <left style="medium">
        <color indexed="64"/>
      </left>
      <right/>
      <top/>
      <bottom/>
      <diagonal/>
    </border>
    <border>
      <left/>
      <right style="medium">
        <color indexed="64"/>
      </right>
      <top/>
      <bottom/>
      <diagonal/>
    </border>
    <border>
      <left style="medium">
        <color indexed="64"/>
      </left>
      <right style="thin">
        <color theme="1" tint="0.89996032593768116"/>
      </right>
      <top style="thin">
        <color theme="1" tint="0.89996032593768116"/>
      </top>
      <bottom style="thin">
        <color theme="1" tint="0.89996032593768116"/>
      </bottom>
      <diagonal/>
    </border>
    <border>
      <left style="medium">
        <color indexed="64"/>
      </left>
      <right style="medium">
        <color theme="4" tint="0.79998168889431442"/>
      </right>
      <top style="medium">
        <color theme="4" tint="0.79998168889431442"/>
      </top>
      <bottom style="medium">
        <color theme="4" tint="0.79998168889431442"/>
      </bottom>
      <diagonal/>
    </border>
    <border>
      <left style="medium">
        <color indexed="64"/>
      </left>
      <right style="medium">
        <color theme="1" tint="0.89996032593768116"/>
      </right>
      <top style="medium">
        <color theme="1" tint="0.89996032593768116"/>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dashDot">
        <color indexed="64"/>
      </left>
      <right/>
      <top/>
      <bottom/>
      <diagonal/>
    </border>
    <border>
      <left/>
      <right/>
      <top/>
      <bottom style="thick">
        <color theme="6" tint="-0.24994659260841701"/>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ck">
        <color theme="6" tint="-0.24994659260841701"/>
      </left>
      <right/>
      <top style="thick">
        <color theme="6" tint="-0.24994659260841701"/>
      </top>
      <bottom style="thick">
        <color theme="6" tint="-0.24994659260841701"/>
      </bottom>
      <diagonal/>
    </border>
    <border>
      <left style="thick">
        <color theme="6" tint="-0.24994659260841701"/>
      </left>
      <right style="thick">
        <color theme="6" tint="-0.24994659260841701"/>
      </right>
      <top style="thick">
        <color theme="6" tint="-0.24994659260841701"/>
      </top>
      <bottom style="thick">
        <color theme="6" tint="-0.24994659260841701"/>
      </bottom>
      <diagonal/>
    </border>
    <border>
      <left style="hair">
        <color indexed="64"/>
      </left>
      <right style="thin">
        <color auto="1"/>
      </right>
      <top style="hair">
        <color indexed="64"/>
      </top>
      <bottom style="hair">
        <color indexed="64"/>
      </bottom>
      <diagonal/>
    </border>
    <border>
      <left style="hair">
        <color indexed="64"/>
      </left>
      <right style="thin">
        <color auto="1"/>
      </right>
      <top/>
      <bottom style="thin">
        <color auto="1"/>
      </bottom>
      <diagonal/>
    </border>
    <border>
      <left style="hair">
        <color indexed="64"/>
      </left>
      <right style="thin">
        <color auto="1"/>
      </right>
      <top/>
      <bottom style="hair">
        <color indexed="64"/>
      </bottom>
      <diagonal/>
    </border>
    <border>
      <left style="hair">
        <color indexed="64"/>
      </left>
      <right style="thin">
        <color auto="1"/>
      </right>
      <top style="hair">
        <color indexed="64"/>
      </top>
      <bottom/>
      <diagonal/>
    </border>
    <border>
      <left style="hair">
        <color indexed="64"/>
      </left>
      <right style="thin">
        <color auto="1"/>
      </right>
      <top style="hair">
        <color indexed="64"/>
      </top>
      <bottom style="thin">
        <color auto="1"/>
      </bottom>
      <diagonal/>
    </border>
    <border>
      <left style="hair">
        <color indexed="64"/>
      </left>
      <right style="thin">
        <color auto="1"/>
      </right>
      <top style="thin">
        <color auto="1"/>
      </top>
      <bottom style="thin">
        <color indexed="64"/>
      </bottom>
      <diagonal/>
    </border>
    <border>
      <left style="hair">
        <color indexed="64"/>
      </left>
      <right style="thin">
        <color auto="1"/>
      </right>
      <top style="thin">
        <color indexed="64"/>
      </top>
      <bottom style="hair">
        <color indexed="64"/>
      </bottom>
      <diagonal/>
    </border>
    <border>
      <left style="hair">
        <color indexed="64"/>
      </left>
      <right style="thin">
        <color auto="1"/>
      </right>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auto="1"/>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thin">
        <color indexed="64"/>
      </top>
      <bottom/>
      <diagonal/>
    </border>
    <border>
      <left style="medium">
        <color theme="7"/>
      </left>
      <right/>
      <top style="medium">
        <color theme="7"/>
      </top>
      <bottom style="thick">
        <color theme="4" tint="-0.24994659260841701"/>
      </bottom>
      <diagonal/>
    </border>
    <border>
      <left style="medium">
        <color theme="7"/>
      </left>
      <right/>
      <top/>
      <bottom/>
      <diagonal/>
    </border>
    <border>
      <left/>
      <right style="thin">
        <color theme="1" tint="0.89996032593768116"/>
      </right>
      <top style="thin">
        <color theme="1" tint="0.89996032593768116"/>
      </top>
      <bottom style="thin">
        <color theme="1" tint="0.89996032593768116"/>
      </bottom>
      <diagonal/>
    </border>
    <border>
      <left style="medium">
        <color theme="7"/>
      </left>
      <right style="medium">
        <color theme="4" tint="0.79998168889431442"/>
      </right>
      <top style="medium">
        <color theme="4" tint="0.79998168889431442"/>
      </top>
      <bottom style="medium">
        <color theme="4" tint="0.79998168889431442"/>
      </bottom>
      <diagonal/>
    </border>
    <border>
      <left style="medium">
        <color theme="7"/>
      </left>
      <right style="medium">
        <color theme="1" tint="0.89996032593768116"/>
      </right>
      <top style="medium">
        <color theme="1" tint="0.89996032593768116"/>
      </top>
      <bottom style="medium">
        <color theme="7"/>
      </bottom>
      <diagonal/>
    </border>
    <border>
      <left style="thin">
        <color indexed="64"/>
      </left>
      <right style="thin">
        <color indexed="64"/>
      </right>
      <top style="thick">
        <color theme="6" tint="-0.24994659260841701"/>
      </top>
      <bottom/>
      <diagonal/>
    </border>
    <border>
      <left/>
      <right style="thin">
        <color indexed="64"/>
      </right>
      <top/>
      <bottom style="double">
        <color indexed="64"/>
      </bottom>
      <diagonal/>
    </border>
    <border>
      <left/>
      <right style="thin">
        <color indexed="64"/>
      </right>
      <top style="dotted">
        <color indexed="64"/>
      </top>
      <bottom style="dotted">
        <color indexed="64"/>
      </bottom>
      <diagonal/>
    </border>
    <border>
      <left/>
      <right style="thin">
        <color indexed="64"/>
      </right>
      <top/>
      <bottom style="hair">
        <color indexed="64"/>
      </bottom>
      <diagonal/>
    </border>
    <border>
      <left/>
      <right style="thin">
        <color indexed="64"/>
      </right>
      <top style="dotted">
        <color indexed="64"/>
      </top>
      <bottom style="hair">
        <color indexed="64"/>
      </bottom>
      <diagonal/>
    </border>
    <border>
      <left/>
      <right style="thick">
        <color theme="6" tint="-0.24994659260841701"/>
      </right>
      <top style="thick">
        <color theme="6" tint="-0.24994659260841701"/>
      </top>
      <bottom style="thick">
        <color theme="6"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theme="7"/>
      </top>
      <bottom/>
      <diagonal/>
    </border>
    <border>
      <left/>
      <right style="medium">
        <color theme="7"/>
      </right>
      <top style="medium">
        <color theme="7"/>
      </top>
      <bottom/>
      <diagonal/>
    </border>
    <border>
      <left style="medium">
        <color theme="7"/>
      </left>
      <right/>
      <top style="medium">
        <color theme="7"/>
      </top>
      <bottom/>
      <diagonal/>
    </border>
    <border>
      <left style="medium">
        <color theme="6" tint="-0.24994659260841701"/>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10" fillId="0" borderId="0" applyNumberFormat="0" applyFill="0" applyBorder="0" applyAlignment="0" applyProtection="0"/>
    <xf numFmtId="0" fontId="8" fillId="6" borderId="0" applyNumberFormat="0" applyBorder="0" applyAlignment="0" applyProtection="0"/>
  </cellStyleXfs>
  <cellXfs count="405">
    <xf numFmtId="0" fontId="0" fillId="0" borderId="0" xfId="0"/>
    <xf numFmtId="0" fontId="11" fillId="3" borderId="0" xfId="0" applyFont="1" applyFill="1" applyAlignment="1" applyProtection="1"/>
    <xf numFmtId="0" fontId="11" fillId="3" borderId="0" xfId="0" applyFont="1" applyFill="1" applyBorder="1" applyAlignment="1" applyProtection="1"/>
    <xf numFmtId="0" fontId="11" fillId="3" borderId="0" xfId="0" applyFont="1" applyFill="1" applyAlignment="1" applyProtection="1">
      <alignment horizontal="left" vertical="top"/>
    </xf>
    <xf numFmtId="0" fontId="7" fillId="0" borderId="0" xfId="0" applyFont="1" applyAlignment="1" applyProtection="1">
      <alignment horizontal="left" vertical="top"/>
    </xf>
    <xf numFmtId="0" fontId="7" fillId="0" borderId="0" xfId="0" applyFont="1" applyAlignment="1" applyProtection="1"/>
    <xf numFmtId="0" fontId="7" fillId="0" borderId="0" xfId="0" applyFont="1" applyBorder="1" applyAlignment="1" applyProtection="1"/>
    <xf numFmtId="0" fontId="7" fillId="0" borderId="0" xfId="0" applyFont="1" applyFill="1" applyAlignment="1" applyProtection="1"/>
    <xf numFmtId="4" fontId="11" fillId="0" borderId="20" xfId="0" applyNumberFormat="1" applyFont="1" applyBorder="1" applyAlignment="1" applyProtection="1">
      <alignment horizontal="left"/>
      <protection locked="0"/>
    </xf>
    <xf numFmtId="0" fontId="7" fillId="0" borderId="0" xfId="0" applyFont="1" applyAlignment="1" applyProtection="1">
      <alignment vertical="center"/>
    </xf>
    <xf numFmtId="4" fontId="11" fillId="3" borderId="3" xfId="0" applyNumberFormat="1" applyFont="1" applyFill="1" applyBorder="1" applyAlignment="1" applyProtection="1">
      <alignment horizontal="right" vertical="center"/>
      <protection locked="0"/>
    </xf>
    <xf numFmtId="0" fontId="13" fillId="0" borderId="0" xfId="0" applyFont="1" applyAlignment="1" applyProtection="1">
      <alignment vertical="center"/>
    </xf>
    <xf numFmtId="0" fontId="7" fillId="0" borderId="0" xfId="0" applyFont="1" applyFill="1" applyBorder="1" applyAlignment="1" applyProtection="1"/>
    <xf numFmtId="0" fontId="11" fillId="0" borderId="0" xfId="0" applyFont="1" applyAlignment="1" applyProtection="1">
      <alignment vertical="center"/>
    </xf>
    <xf numFmtId="0" fontId="7" fillId="0" borderId="0" xfId="0" applyFont="1" applyFill="1" applyAlignment="1" applyProtection="1">
      <alignment vertical="center"/>
    </xf>
    <xf numFmtId="0" fontId="12" fillId="0" borderId="0" xfId="0" applyFont="1" applyAlignment="1" applyProtection="1">
      <alignment vertical="center"/>
    </xf>
    <xf numFmtId="0" fontId="7" fillId="0" borderId="0" xfId="0" applyFont="1" applyBorder="1" applyAlignment="1" applyProtection="1">
      <alignment vertical="center"/>
    </xf>
    <xf numFmtId="0" fontId="12" fillId="2" borderId="0" xfId="6" applyFont="1" applyFill="1" applyBorder="1" applyAlignment="1" applyProtection="1">
      <alignment horizontal="left" vertical="center" wrapText="1"/>
    </xf>
    <xf numFmtId="0" fontId="11" fillId="2" borderId="10" xfId="6" applyFont="1" applyFill="1" applyBorder="1" applyAlignment="1" applyProtection="1">
      <alignment horizontal="left" vertical="center" wrapText="1"/>
    </xf>
    <xf numFmtId="3" fontId="11" fillId="0" borderId="25" xfId="0" applyNumberFormat="1" applyFont="1" applyBorder="1" applyAlignment="1" applyProtection="1">
      <alignment horizontal="left"/>
      <protection locked="0"/>
    </xf>
    <xf numFmtId="4" fontId="11" fillId="0" borderId="26" xfId="0" applyNumberFormat="1" applyFont="1" applyBorder="1" applyAlignment="1" applyProtection="1">
      <alignment horizontal="left"/>
      <protection locked="0"/>
    </xf>
    <xf numFmtId="4" fontId="11" fillId="0" borderId="34" xfId="0" applyNumberFormat="1" applyFont="1" applyBorder="1" applyAlignment="1" applyProtection="1">
      <alignment horizontal="left"/>
      <protection locked="0"/>
    </xf>
    <xf numFmtId="3" fontId="11" fillId="0" borderId="35" xfId="0" applyNumberFormat="1" applyFont="1" applyBorder="1" applyAlignment="1" applyProtection="1">
      <alignment horizontal="left"/>
      <protection locked="0"/>
    </xf>
    <xf numFmtId="4" fontId="11" fillId="0" borderId="36" xfId="0" applyNumberFormat="1" applyFont="1" applyBorder="1" applyAlignment="1" applyProtection="1">
      <alignment horizontal="left"/>
      <protection locked="0"/>
    </xf>
    <xf numFmtId="0" fontId="19"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center"/>
    </xf>
    <xf numFmtId="0" fontId="6" fillId="3" borderId="0" xfId="0" applyFont="1" applyFill="1" applyAlignment="1">
      <alignment horizontal="left" vertical="top"/>
    </xf>
    <xf numFmtId="49" fontId="11" fillId="0" borderId="38" xfId="0" applyNumberFormat="1" applyFont="1" applyBorder="1" applyAlignment="1" applyProtection="1">
      <alignment horizontal="left" vertical="center" wrapText="1"/>
      <protection locked="0"/>
    </xf>
    <xf numFmtId="49" fontId="11" fillId="0" borderId="38" xfId="0" applyNumberFormat="1" applyFont="1" applyBorder="1" applyAlignment="1" applyProtection="1">
      <alignment horizontal="left" wrapText="1"/>
      <protection locked="0"/>
    </xf>
    <xf numFmtId="14" fontId="11" fillId="0" borderId="38" xfId="0" applyNumberFormat="1" applyFont="1" applyBorder="1" applyAlignment="1" applyProtection="1">
      <alignment horizontal="left" wrapText="1"/>
      <protection locked="0"/>
    </xf>
    <xf numFmtId="49" fontId="12" fillId="2" borderId="33" xfId="0" applyNumberFormat="1" applyFont="1" applyFill="1" applyBorder="1" applyAlignment="1">
      <alignment horizontal="center" vertical="top"/>
    </xf>
    <xf numFmtId="49" fontId="12" fillId="2" borderId="18" xfId="0" applyNumberFormat="1" applyFont="1" applyFill="1" applyBorder="1" applyAlignment="1">
      <alignment horizontal="center" vertical="top"/>
    </xf>
    <xf numFmtId="0" fontId="13" fillId="7" borderId="32" xfId="0" applyFont="1" applyFill="1" applyBorder="1" applyAlignment="1">
      <alignment horizontal="left" vertical="center"/>
    </xf>
    <xf numFmtId="0" fontId="13" fillId="7" borderId="0" xfId="0" applyFont="1" applyFill="1" applyAlignment="1">
      <alignment horizontal="left" vertical="center"/>
    </xf>
    <xf numFmtId="1" fontId="11" fillId="0" borderId="29" xfId="0" applyNumberFormat="1" applyFont="1" applyBorder="1" applyAlignment="1" applyProtection="1">
      <alignment horizontal="left" wrapText="1"/>
      <protection locked="0"/>
    </xf>
    <xf numFmtId="4" fontId="11" fillId="2" borderId="37" xfId="0" applyNumberFormat="1" applyFont="1" applyFill="1" applyBorder="1" applyAlignment="1">
      <alignment horizontal="left"/>
    </xf>
    <xf numFmtId="4" fontId="11" fillId="2" borderId="19" xfId="0" applyNumberFormat="1" applyFont="1" applyFill="1" applyBorder="1" applyAlignment="1">
      <alignment horizontal="left"/>
    </xf>
    <xf numFmtId="0" fontId="11" fillId="3" borderId="0" xfId="0" applyFont="1" applyFill="1" applyAlignment="1">
      <alignment horizontal="center"/>
    </xf>
    <xf numFmtId="0" fontId="20" fillId="3" borderId="0" xfId="0" applyFont="1" applyFill="1"/>
    <xf numFmtId="0" fontId="11" fillId="3" borderId="0" xfId="0" applyFont="1" applyFill="1"/>
    <xf numFmtId="4" fontId="11" fillId="4" borderId="9" xfId="0" applyNumberFormat="1" applyFont="1" applyFill="1" applyBorder="1" applyAlignment="1">
      <alignment horizontal="right"/>
    </xf>
    <xf numFmtId="4" fontId="11" fillId="4" borderId="3" xfId="0" applyNumberFormat="1" applyFont="1" applyFill="1" applyBorder="1"/>
    <xf numFmtId="4" fontId="11" fillId="4" borderId="3" xfId="0" applyNumberFormat="1" applyFont="1" applyFill="1" applyBorder="1" applyAlignment="1">
      <alignment horizontal="right"/>
    </xf>
    <xf numFmtId="0" fontId="11" fillId="3" borderId="0" xfId="0" applyFont="1" applyFill="1" applyAlignment="1">
      <alignment vertical="top" wrapText="1"/>
    </xf>
    <xf numFmtId="10" fontId="11" fillId="3" borderId="3" xfId="0" applyNumberFormat="1" applyFont="1" applyFill="1" applyBorder="1" applyAlignment="1" applyProtection="1">
      <alignment horizontal="right"/>
      <protection locked="0"/>
    </xf>
    <xf numFmtId="2" fontId="11" fillId="3" borderId="0" xfId="0" applyNumberFormat="1" applyFont="1" applyFill="1"/>
    <xf numFmtId="0" fontId="11" fillId="3" borderId="40" xfId="0" applyFont="1" applyFill="1" applyBorder="1"/>
    <xf numFmtId="4" fontId="11" fillId="3" borderId="5" xfId="0" applyNumberFormat="1" applyFont="1" applyFill="1" applyBorder="1" applyAlignment="1" applyProtection="1">
      <alignment horizontal="right"/>
      <protection locked="0"/>
    </xf>
    <xf numFmtId="4" fontId="11" fillId="4" borderId="5" xfId="0" applyNumberFormat="1" applyFont="1" applyFill="1" applyBorder="1" applyAlignment="1">
      <alignment horizontal="right"/>
    </xf>
    <xf numFmtId="0" fontId="11" fillId="0" borderId="10" xfId="0" applyFont="1" applyBorder="1" applyAlignment="1">
      <alignment wrapText="1"/>
    </xf>
    <xf numFmtId="4" fontId="11" fillId="3" borderId="3" xfId="0" applyNumberFormat="1" applyFont="1" applyFill="1" applyBorder="1" applyAlignment="1" applyProtection="1">
      <alignment horizontal="right"/>
      <protection locked="0"/>
    </xf>
    <xf numFmtId="4" fontId="11" fillId="4" borderId="7" xfId="0" applyNumberFormat="1" applyFont="1" applyFill="1" applyBorder="1" applyAlignment="1">
      <alignment horizontal="right"/>
    </xf>
    <xf numFmtId="4" fontId="11" fillId="3" borderId="7" xfId="0" applyNumberFormat="1" applyFont="1" applyFill="1" applyBorder="1" applyAlignment="1" applyProtection="1">
      <alignment horizontal="right"/>
      <protection locked="0"/>
    </xf>
    <xf numFmtId="0" fontId="11" fillId="3" borderId="0" xfId="0" applyFont="1" applyFill="1" applyAlignment="1">
      <alignment wrapText="1"/>
    </xf>
    <xf numFmtId="4" fontId="11" fillId="3" borderId="22" xfId="0" applyNumberFormat="1" applyFont="1" applyFill="1" applyBorder="1" applyAlignment="1">
      <alignment horizontal="right"/>
    </xf>
    <xf numFmtId="4" fontId="11" fillId="0" borderId="0" xfId="0" applyNumberFormat="1" applyFont="1" applyAlignment="1">
      <alignment horizontal="right"/>
    </xf>
    <xf numFmtId="4" fontId="11" fillId="3" borderId="22" xfId="0" applyNumberFormat="1" applyFont="1" applyFill="1" applyBorder="1"/>
    <xf numFmtId="4" fontId="12" fillId="4" borderId="21" xfId="0" applyNumberFormat="1" applyFont="1" applyFill="1" applyBorder="1" applyAlignment="1">
      <alignment horizontal="right"/>
    </xf>
    <xf numFmtId="0" fontId="12" fillId="3" borderId="8" xfId="0" applyFont="1" applyFill="1" applyBorder="1" applyAlignment="1">
      <alignment horizontal="left" wrapText="1"/>
    </xf>
    <xf numFmtId="4" fontId="12" fillId="4" borderId="41" xfId="0" applyNumberFormat="1" applyFont="1" applyFill="1" applyBorder="1" applyAlignment="1">
      <alignment horizontal="right"/>
    </xf>
    <xf numFmtId="0" fontId="12" fillId="3" borderId="0" xfId="0" applyFont="1" applyFill="1" applyAlignment="1">
      <alignment horizontal="left" wrapText="1"/>
    </xf>
    <xf numFmtId="4" fontId="12" fillId="4" borderId="3" xfId="0" applyNumberFormat="1" applyFont="1" applyFill="1" applyBorder="1" applyAlignment="1">
      <alignment horizontal="right"/>
    </xf>
    <xf numFmtId="0" fontId="12" fillId="3" borderId="0" xfId="0" applyFont="1" applyFill="1"/>
    <xf numFmtId="4" fontId="11" fillId="0" borderId="0" xfId="0" applyNumberFormat="1" applyFont="1" applyAlignment="1" applyProtection="1">
      <alignment horizontal="right"/>
      <protection locked="0"/>
    </xf>
    <xf numFmtId="0" fontId="12" fillId="3" borderId="13" xfId="0" applyFont="1" applyFill="1" applyBorder="1" applyAlignment="1">
      <alignment wrapText="1"/>
    </xf>
    <xf numFmtId="4" fontId="12" fillId="4" borderId="4" xfId="0" applyNumberFormat="1" applyFont="1" applyFill="1" applyBorder="1" applyAlignment="1">
      <alignment horizontal="right"/>
    </xf>
    <xf numFmtId="4" fontId="11" fillId="4" borderId="4" xfId="0" applyNumberFormat="1" applyFont="1" applyFill="1" applyBorder="1" applyAlignment="1">
      <alignment horizontal="right"/>
    </xf>
    <xf numFmtId="0" fontId="15" fillId="3" borderId="40" xfId="0" applyFont="1" applyFill="1" applyBorder="1" applyAlignment="1">
      <alignment horizontal="left" wrapText="1"/>
    </xf>
    <xf numFmtId="0" fontId="12" fillId="3" borderId="6" xfId="0" applyFont="1" applyFill="1" applyBorder="1" applyAlignment="1">
      <alignment wrapText="1"/>
    </xf>
    <xf numFmtId="4" fontId="11" fillId="0" borderId="3" xfId="0" applyNumberFormat="1" applyFont="1" applyBorder="1" applyAlignment="1" applyProtection="1">
      <alignment horizontal="right"/>
      <protection locked="0"/>
    </xf>
    <xf numFmtId="0" fontId="11" fillId="0" borderId="0" xfId="0" applyFont="1"/>
    <xf numFmtId="4" fontId="11" fillId="0" borderId="7" xfId="0" applyNumberFormat="1" applyFont="1" applyBorder="1" applyAlignment="1" applyProtection="1">
      <alignment horizontal="right"/>
      <protection locked="0"/>
    </xf>
    <xf numFmtId="2" fontId="12" fillId="0" borderId="0" xfId="0" applyNumberFormat="1" applyFont="1"/>
    <xf numFmtId="4" fontId="11" fillId="0" borderId="4" xfId="0" applyNumberFormat="1" applyFont="1" applyBorder="1" applyAlignment="1" applyProtection="1">
      <alignment horizontal="right"/>
      <protection locked="0"/>
    </xf>
    <xf numFmtId="0" fontId="12" fillId="2" borderId="0" xfId="0" applyFont="1" applyFill="1"/>
    <xf numFmtId="2" fontId="12" fillId="2" borderId="0" xfId="0" applyNumberFormat="1" applyFont="1" applyFill="1"/>
    <xf numFmtId="4" fontId="11" fillId="3" borderId="4" xfId="0" applyNumberFormat="1" applyFont="1" applyFill="1" applyBorder="1" applyAlignment="1" applyProtection="1">
      <alignment horizontal="right"/>
      <protection locked="0"/>
    </xf>
    <xf numFmtId="4" fontId="11" fillId="2" borderId="5" xfId="0" applyNumberFormat="1" applyFont="1" applyFill="1" applyBorder="1" applyAlignment="1">
      <alignment horizontal="right"/>
    </xf>
    <xf numFmtId="4" fontId="12" fillId="2" borderId="0" xfId="0" applyNumberFormat="1" applyFont="1" applyFill="1" applyAlignment="1">
      <alignment horizontal="right"/>
    </xf>
    <xf numFmtId="2" fontId="12" fillId="2" borderId="0" xfId="0" applyNumberFormat="1" applyFont="1" applyFill="1" applyAlignment="1">
      <alignment horizontal="right"/>
    </xf>
    <xf numFmtId="2" fontId="11" fillId="3" borderId="0" xfId="0" applyNumberFormat="1" applyFont="1" applyFill="1" applyAlignment="1">
      <alignment horizontal="left"/>
    </xf>
    <xf numFmtId="4" fontId="11" fillId="0" borderId="49" xfId="0" applyNumberFormat="1" applyFont="1" applyBorder="1" applyAlignment="1" applyProtection="1">
      <alignment horizontal="right"/>
      <protection locked="0"/>
    </xf>
    <xf numFmtId="4" fontId="11" fillId="0" borderId="50" xfId="0" applyNumberFormat="1" applyFont="1" applyBorder="1" applyAlignment="1" applyProtection="1">
      <alignment horizontal="right"/>
      <protection locked="0"/>
    </xf>
    <xf numFmtId="4" fontId="12" fillId="0" borderId="51" xfId="0" applyNumberFormat="1" applyFont="1" applyBorder="1" applyAlignment="1">
      <alignment horizontal="right"/>
    </xf>
    <xf numFmtId="4" fontId="11" fillId="0" borderId="49" xfId="0" applyNumberFormat="1" applyFont="1" applyBorder="1" applyAlignment="1">
      <alignment horizontal="right"/>
    </xf>
    <xf numFmtId="4" fontId="11" fillId="0" borderId="52" xfId="0" applyNumberFormat="1" applyFont="1" applyBorder="1" applyAlignment="1">
      <alignment horizontal="right"/>
    </xf>
    <xf numFmtId="4" fontId="11" fillId="0" borderId="53" xfId="0" applyNumberFormat="1" applyFont="1" applyBorder="1" applyAlignment="1">
      <alignment horizontal="right"/>
    </xf>
    <xf numFmtId="4" fontId="11" fillId="0" borderId="51" xfId="0" applyNumberFormat="1" applyFont="1" applyBorder="1" applyAlignment="1">
      <alignment horizontal="right"/>
    </xf>
    <xf numFmtId="0" fontId="20" fillId="3" borderId="0" xfId="0" applyFont="1" applyFill="1" applyAlignment="1">
      <alignment horizontal="left"/>
    </xf>
    <xf numFmtId="4" fontId="11" fillId="0" borderId="53" xfId="0" applyNumberFormat="1" applyFont="1" applyBorder="1" applyAlignment="1" applyProtection="1">
      <alignment horizontal="right"/>
      <protection locked="0"/>
    </xf>
    <xf numFmtId="0" fontId="24" fillId="0" borderId="0" xfId="0" applyFont="1"/>
    <xf numFmtId="2" fontId="20" fillId="3" borderId="0" xfId="0" applyNumberFormat="1" applyFont="1" applyFill="1" applyAlignment="1">
      <alignment horizontal="left"/>
    </xf>
    <xf numFmtId="4" fontId="11" fillId="0" borderId="50" xfId="0" applyNumberFormat="1" applyFont="1" applyBorder="1" applyAlignment="1">
      <alignment horizontal="right"/>
    </xf>
    <xf numFmtId="4" fontId="11" fillId="0" borderId="54" xfId="0" applyNumberFormat="1" applyFont="1" applyBorder="1" applyAlignment="1">
      <alignment horizontal="right"/>
    </xf>
    <xf numFmtId="0" fontId="20" fillId="0" borderId="0" xfId="0" applyFont="1"/>
    <xf numFmtId="4" fontId="12" fillId="0" borderId="55" xfId="0" applyNumberFormat="1" applyFont="1" applyBorder="1" applyAlignment="1">
      <alignment horizontal="right"/>
    </xf>
    <xf numFmtId="4" fontId="11" fillId="0" borderId="56" xfId="0" applyNumberFormat="1" applyFont="1" applyBorder="1" applyAlignment="1">
      <alignment horizontal="right"/>
    </xf>
    <xf numFmtId="4" fontId="11" fillId="3" borderId="49" xfId="0" applyNumberFormat="1" applyFont="1" applyFill="1" applyBorder="1" applyAlignment="1">
      <alignment horizontal="right"/>
    </xf>
    <xf numFmtId="4" fontId="11" fillId="3" borderId="53" xfId="0" applyNumberFormat="1" applyFont="1" applyFill="1" applyBorder="1" applyAlignment="1">
      <alignment horizontal="right"/>
    </xf>
    <xf numFmtId="49" fontId="11" fillId="3" borderId="3" xfId="0" applyNumberFormat="1" applyFont="1" applyFill="1" applyBorder="1" applyAlignment="1" applyProtection="1">
      <alignment horizontal="left" vertical="top" wrapText="1"/>
      <protection locked="0"/>
    </xf>
    <xf numFmtId="0" fontId="11" fillId="3" borderId="0" xfId="0" applyFont="1" applyFill="1" applyAlignment="1">
      <alignment horizontal="left" vertical="top"/>
    </xf>
    <xf numFmtId="0" fontId="11" fillId="0" borderId="0" xfId="0" applyFont="1" applyAlignment="1">
      <alignment horizontal="left" vertical="top"/>
    </xf>
    <xf numFmtId="0" fontId="15" fillId="2" borderId="0" xfId="0" applyFont="1" applyFill="1" applyAlignment="1">
      <alignment horizontal="left" wrapText="1"/>
    </xf>
    <xf numFmtId="0" fontId="12" fillId="2" borderId="0" xfId="0" applyFont="1" applyFill="1" applyAlignment="1">
      <alignment horizontal="center" vertical="center"/>
    </xf>
    <xf numFmtId="0" fontId="11" fillId="2" borderId="10" xfId="0" applyFont="1" applyFill="1" applyBorder="1" applyAlignment="1">
      <alignment horizontal="left" vertical="center" wrapText="1"/>
    </xf>
    <xf numFmtId="0" fontId="13" fillId="0" borderId="47" xfId="0" applyFont="1" applyFill="1" applyBorder="1" applyAlignment="1">
      <alignment vertical="center" wrapText="1"/>
    </xf>
    <xf numFmtId="0" fontId="13" fillId="0" borderId="0" xfId="0" applyFont="1" applyFill="1" applyAlignment="1" applyProtection="1">
      <alignment vertical="center"/>
    </xf>
    <xf numFmtId="4" fontId="12" fillId="0" borderId="60" xfId="0" applyNumberFormat="1" applyFont="1" applyBorder="1"/>
    <xf numFmtId="4" fontId="12" fillId="0" borderId="60" xfId="0" applyNumberFormat="1" applyFont="1" applyBorder="1" applyAlignment="1">
      <alignment wrapText="1"/>
    </xf>
    <xf numFmtId="4" fontId="11" fillId="0" borderId="60" xfId="0" applyNumberFormat="1" applyFont="1" applyBorder="1"/>
    <xf numFmtId="4" fontId="12" fillId="5" borderId="42" xfId="0" applyNumberFormat="1" applyFont="1" applyFill="1" applyBorder="1" applyAlignment="1">
      <alignment horizontal="right"/>
    </xf>
    <xf numFmtId="4" fontId="12" fillId="5" borderId="3" xfId="0" applyNumberFormat="1" applyFont="1" applyFill="1" applyBorder="1" applyAlignment="1">
      <alignment horizontal="right"/>
    </xf>
    <xf numFmtId="4" fontId="12" fillId="5" borderId="5" xfId="0" applyNumberFormat="1" applyFont="1" applyFill="1" applyBorder="1" applyAlignment="1">
      <alignment horizontal="right"/>
    </xf>
    <xf numFmtId="0" fontId="12" fillId="3" borderId="3" xfId="0" applyFont="1" applyFill="1" applyBorder="1" applyAlignment="1">
      <alignment horizontal="left" wrapText="1"/>
    </xf>
    <xf numFmtId="0" fontId="11" fillId="3" borderId="12" xfId="0" applyFont="1" applyFill="1" applyBorder="1" applyAlignment="1">
      <alignment horizontal="left" vertical="center" wrapText="1"/>
    </xf>
    <xf numFmtId="0" fontId="11" fillId="3" borderId="12" xfId="0" applyFont="1" applyFill="1" applyBorder="1" applyAlignment="1">
      <alignment vertical="center" wrapText="1"/>
    </xf>
    <xf numFmtId="4" fontId="11" fillId="0" borderId="5" xfId="0" applyNumberFormat="1" applyFont="1" applyBorder="1" applyAlignment="1" applyProtection="1">
      <alignment horizontal="right"/>
      <protection locked="0"/>
    </xf>
    <xf numFmtId="0" fontId="11" fillId="0" borderId="10" xfId="0" applyFont="1" applyBorder="1" applyAlignment="1">
      <alignment horizontal="left" vertical="center" wrapText="1"/>
    </xf>
    <xf numFmtId="0" fontId="14" fillId="0" borderId="40" xfId="0" applyFont="1" applyBorder="1" applyAlignment="1">
      <alignment horizontal="left" wrapText="1"/>
    </xf>
    <xf numFmtId="0" fontId="11" fillId="3" borderId="21" xfId="0" applyFont="1" applyFill="1" applyBorder="1" applyAlignment="1">
      <alignment vertical="center" wrapText="1"/>
    </xf>
    <xf numFmtId="0" fontId="11" fillId="3" borderId="5" xfId="0" applyFont="1" applyFill="1" applyBorder="1" applyAlignment="1">
      <alignment vertical="center" wrapText="1"/>
    </xf>
    <xf numFmtId="0" fontId="6" fillId="0" borderId="15" xfId="0" applyFont="1" applyBorder="1" applyAlignment="1">
      <alignment vertical="center" wrapText="1"/>
    </xf>
    <xf numFmtId="0" fontId="11" fillId="3" borderId="10" xfId="0" applyFont="1" applyFill="1" applyBorder="1" applyAlignment="1">
      <alignment horizontal="left" vertical="center" wrapText="1"/>
    </xf>
    <xf numFmtId="4" fontId="11" fillId="4" borderId="7" xfId="0" applyNumberFormat="1" applyFont="1" applyFill="1" applyBorder="1" applyAlignment="1">
      <alignment horizontal="right" vertical="center"/>
    </xf>
    <xf numFmtId="0" fontId="11" fillId="3" borderId="14" xfId="0" applyFont="1" applyFill="1" applyBorder="1" applyAlignment="1">
      <alignment horizontal="left" vertical="center" wrapText="1"/>
    </xf>
    <xf numFmtId="0" fontId="6" fillId="0" borderId="10" xfId="0" applyFont="1" applyBorder="1" applyAlignment="1">
      <alignment vertical="center" wrapText="1"/>
    </xf>
    <xf numFmtId="4" fontId="11" fillId="0" borderId="0" xfId="0" applyNumberFormat="1" applyFont="1" applyAlignment="1" applyProtection="1">
      <alignment horizontal="right" vertical="center"/>
      <protection locked="0"/>
    </xf>
    <xf numFmtId="0" fontId="11" fillId="0" borderId="0" xfId="0" applyFont="1" applyAlignment="1">
      <alignment vertical="center" wrapText="1"/>
    </xf>
    <xf numFmtId="0" fontId="11" fillId="3" borderId="43" xfId="0" applyFont="1" applyFill="1" applyBorder="1" applyAlignment="1">
      <alignment horizontal="left" vertical="center" wrapText="1"/>
    </xf>
    <xf numFmtId="0" fontId="11" fillId="3" borderId="62" xfId="0" applyFont="1" applyFill="1" applyBorder="1" applyAlignment="1">
      <alignment horizontal="left" vertical="center" wrapText="1"/>
    </xf>
    <xf numFmtId="0" fontId="11" fillId="0" borderId="63" xfId="0" applyFont="1" applyBorder="1" applyAlignment="1">
      <alignment horizontal="left" vertical="center" wrapText="1"/>
    </xf>
    <xf numFmtId="0" fontId="11" fillId="0" borderId="5" xfId="0" applyFont="1" applyBorder="1" applyAlignment="1">
      <alignment horizontal="left" wrapText="1"/>
    </xf>
    <xf numFmtId="0" fontId="11" fillId="0" borderId="10" xfId="0" applyFont="1" applyFill="1" applyBorder="1" applyAlignment="1">
      <alignment horizontal="left" vertical="center" wrapText="1"/>
    </xf>
    <xf numFmtId="4" fontId="11" fillId="4" borderId="3" xfId="0" applyNumberFormat="1" applyFont="1" applyFill="1" applyBorder="1" applyAlignment="1">
      <alignment horizontal="right" vertical="center"/>
    </xf>
    <xf numFmtId="0" fontId="11" fillId="0" borderId="0" xfId="0" applyFont="1" applyFill="1" applyAlignment="1">
      <alignment horizontal="left" vertical="center" wrapText="1"/>
    </xf>
    <xf numFmtId="4" fontId="11" fillId="4" borderId="4" xfId="0" applyNumberFormat="1" applyFont="1" applyFill="1" applyBorder="1" applyAlignment="1">
      <alignment horizontal="right" vertical="center"/>
    </xf>
    <xf numFmtId="0" fontId="12" fillId="0" borderId="44" xfId="0" applyFont="1" applyFill="1" applyBorder="1" applyAlignment="1">
      <alignment horizontal="left" vertical="center" wrapText="1"/>
    </xf>
    <xf numFmtId="4" fontId="12" fillId="9" borderId="44"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4" fontId="12" fillId="9" borderId="29" xfId="0" applyNumberFormat="1" applyFont="1" applyFill="1" applyBorder="1" applyAlignment="1">
      <alignment horizontal="right" vertical="center"/>
    </xf>
    <xf numFmtId="4" fontId="11" fillId="4" borderId="5" xfId="0" applyNumberFormat="1" applyFont="1" applyFill="1" applyBorder="1" applyAlignment="1">
      <alignment horizontal="right" vertical="center"/>
    </xf>
    <xf numFmtId="0" fontId="21" fillId="0" borderId="0" xfId="0" applyFont="1" applyFill="1" applyAlignment="1">
      <alignment horizontal="left" wrapText="1"/>
    </xf>
    <xf numFmtId="0" fontId="15" fillId="2" borderId="0" xfId="0" applyFont="1" applyFill="1" applyAlignment="1">
      <alignment wrapText="1"/>
    </xf>
    <xf numFmtId="0" fontId="11" fillId="2" borderId="10" xfId="0" applyFont="1" applyFill="1" applyBorder="1" applyAlignment="1">
      <alignment vertical="center" wrapText="1"/>
    </xf>
    <xf numFmtId="2" fontId="12" fillId="2" borderId="0" xfId="0" applyNumberFormat="1" applyFont="1" applyFill="1" applyAlignment="1">
      <alignment horizontal="right" vertical="center"/>
    </xf>
    <xf numFmtId="0" fontId="11" fillId="2" borderId="45" xfId="0" applyFont="1" applyFill="1" applyBorder="1" applyAlignment="1">
      <alignment horizontal="left" vertical="center" wrapText="1"/>
    </xf>
    <xf numFmtId="4" fontId="11" fillId="2" borderId="5" xfId="0" applyNumberFormat="1" applyFont="1" applyFill="1" applyBorder="1" applyAlignment="1">
      <alignment horizontal="right" vertical="center"/>
    </xf>
    <xf numFmtId="0" fontId="11" fillId="0" borderId="46" xfId="0" applyFont="1" applyFill="1" applyBorder="1" applyAlignment="1">
      <alignment vertical="center" wrapText="1"/>
    </xf>
    <xf numFmtId="0" fontId="11" fillId="0" borderId="46" xfId="0" applyFont="1" applyFill="1" applyBorder="1" applyAlignment="1">
      <alignment horizontal="left" vertical="center" wrapText="1"/>
    </xf>
    <xf numFmtId="4" fontId="12" fillId="9" borderId="5" xfId="0" applyNumberFormat="1" applyFont="1" applyFill="1" applyBorder="1" applyAlignment="1">
      <alignment horizontal="right"/>
    </xf>
    <xf numFmtId="0" fontId="14" fillId="0" borderId="29" xfId="0" applyFont="1" applyFill="1" applyBorder="1" applyAlignment="1">
      <alignment vertical="center" wrapText="1"/>
    </xf>
    <xf numFmtId="0" fontId="15" fillId="0" borderId="42" xfId="0" applyFont="1" applyFill="1" applyBorder="1" applyAlignment="1">
      <alignment horizontal="left" vertical="center" wrapText="1"/>
    </xf>
    <xf numFmtId="4" fontId="23" fillId="4" borderId="16" xfId="0" applyNumberFormat="1" applyFont="1" applyFill="1" applyBorder="1" applyAlignment="1">
      <alignment horizontal="left" vertical="top"/>
    </xf>
    <xf numFmtId="0" fontId="26" fillId="3" borderId="0" xfId="0" applyFont="1" applyFill="1" applyAlignment="1">
      <alignment horizontal="left" vertical="center"/>
    </xf>
    <xf numFmtId="0" fontId="27" fillId="0" borderId="0" xfId="0" applyFont="1" applyFill="1" applyAlignment="1">
      <alignment wrapText="1"/>
    </xf>
    <xf numFmtId="4" fontId="23" fillId="4" borderId="57" xfId="0" applyNumberFormat="1" applyFont="1" applyFill="1" applyBorder="1" applyAlignment="1">
      <alignment horizontal="left" vertical="top"/>
    </xf>
    <xf numFmtId="4" fontId="23" fillId="4" borderId="61" xfId="0" applyNumberFormat="1" applyFont="1" applyFill="1" applyBorder="1" applyAlignment="1">
      <alignment horizontal="left" vertical="top"/>
    </xf>
    <xf numFmtId="4" fontId="23" fillId="4" borderId="12" xfId="0" applyNumberFormat="1" applyFont="1" applyFill="1" applyBorder="1" applyAlignment="1">
      <alignment horizontal="left" vertical="top"/>
    </xf>
    <xf numFmtId="4" fontId="23" fillId="4" borderId="61" xfId="0" applyNumberFormat="1" applyFont="1" applyFill="1" applyBorder="1" applyAlignment="1">
      <alignment vertical="top"/>
    </xf>
    <xf numFmtId="4" fontId="11" fillId="4" borderId="12" xfId="0" applyNumberFormat="1" applyFont="1" applyFill="1" applyBorder="1" applyAlignment="1">
      <alignment horizontal="right"/>
    </xf>
    <xf numFmtId="0" fontId="11" fillId="10" borderId="39" xfId="0" applyFont="1" applyFill="1" applyBorder="1" applyAlignment="1">
      <alignment horizontal="left" vertical="center" wrapText="1"/>
    </xf>
    <xf numFmtId="0" fontId="11" fillId="10" borderId="0" xfId="0" applyFont="1" applyFill="1" applyAlignment="1">
      <alignment horizontal="left" vertical="top" wrapText="1"/>
    </xf>
    <xf numFmtId="0" fontId="11" fillId="10" borderId="0" xfId="0" applyFont="1" applyFill="1" applyAlignment="1">
      <alignment vertical="center" wrapText="1"/>
    </xf>
    <xf numFmtId="0" fontId="11" fillId="0" borderId="11" xfId="0" applyFont="1" applyFill="1" applyBorder="1" applyAlignment="1">
      <alignment horizontal="left" vertical="center" wrapText="1"/>
    </xf>
    <xf numFmtId="0" fontId="15" fillId="0" borderId="40" xfId="0" applyFont="1" applyBorder="1" applyAlignment="1">
      <alignment horizontal="left" wrapText="1"/>
    </xf>
    <xf numFmtId="0" fontId="12" fillId="0" borderId="40" xfId="0" applyFont="1" applyBorder="1" applyAlignment="1">
      <alignment horizontal="left" vertical="top"/>
    </xf>
    <xf numFmtId="49" fontId="15" fillId="2" borderId="32" xfId="0" applyNumberFormat="1" applyFont="1" applyFill="1" applyBorder="1" applyAlignment="1">
      <alignment horizontal="left" vertical="center"/>
    </xf>
    <xf numFmtId="49" fontId="15" fillId="2" borderId="0" xfId="0" applyNumberFormat="1" applyFont="1" applyFill="1" applyAlignment="1">
      <alignment horizontal="left" vertical="center"/>
    </xf>
    <xf numFmtId="2" fontId="11" fillId="3" borderId="0" xfId="0" applyNumberFormat="1" applyFont="1" applyFill="1" applyAlignment="1">
      <alignment horizontal="center"/>
    </xf>
    <xf numFmtId="0" fontId="18" fillId="0" borderId="0" xfId="0" applyFont="1" applyAlignment="1">
      <alignment horizontal="left"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11" fillId="0" borderId="10" xfId="0" applyFont="1" applyBorder="1" applyAlignment="1">
      <alignment vertical="center" wrapText="1"/>
    </xf>
    <xf numFmtId="4" fontId="11" fillId="0" borderId="58" xfId="0" applyNumberFormat="1" applyFont="1" applyBorder="1" applyAlignment="1">
      <alignment vertical="center" wrapText="1"/>
    </xf>
    <xf numFmtId="4" fontId="11" fillId="0" borderId="58" xfId="0" applyNumberFormat="1" applyFont="1" applyBorder="1" applyAlignment="1">
      <alignment vertical="center"/>
    </xf>
    <xf numFmtId="4" fontId="11" fillId="0" borderId="58" xfId="0" applyNumberFormat="1" applyFont="1" applyBorder="1" applyAlignment="1">
      <alignment horizontal="left" vertical="center" wrapText="1"/>
    </xf>
    <xf numFmtId="4" fontId="11" fillId="0" borderId="60" xfId="0" applyNumberFormat="1" applyFont="1" applyBorder="1" applyAlignment="1">
      <alignment horizontal="left" vertical="center" wrapText="1"/>
    </xf>
    <xf numFmtId="4" fontId="11" fillId="0" borderId="60" xfId="0" applyNumberFormat="1" applyFont="1" applyBorder="1" applyAlignment="1">
      <alignment horizontal="left" vertical="center"/>
    </xf>
    <xf numFmtId="4" fontId="12" fillId="0" borderId="58" xfId="0" applyNumberFormat="1" applyFont="1" applyBorder="1" applyAlignment="1">
      <alignment vertical="center"/>
    </xf>
    <xf numFmtId="0" fontId="11" fillId="3" borderId="58" xfId="0" applyFont="1" applyFill="1" applyBorder="1" applyAlignment="1">
      <alignment vertical="center" wrapText="1"/>
    </xf>
    <xf numFmtId="0" fontId="11" fillId="3" borderId="59" xfId="0" applyFont="1" applyFill="1" applyBorder="1" applyAlignment="1">
      <alignment vertical="center"/>
    </xf>
    <xf numFmtId="4" fontId="11" fillId="0" borderId="58" xfId="0" applyNumberFormat="1" applyFont="1" applyBorder="1" applyAlignment="1">
      <alignment horizontal="left" vertical="center"/>
    </xf>
    <xf numFmtId="4" fontId="12" fillId="0" borderId="60" xfId="0" applyNumberFormat="1" applyFont="1" applyBorder="1" applyAlignment="1">
      <alignment vertical="center" wrapText="1"/>
    </xf>
    <xf numFmtId="4" fontId="11" fillId="0" borderId="59" xfId="0" applyNumberFormat="1" applyFont="1" applyBorder="1" applyAlignment="1">
      <alignment horizontal="left" vertical="center"/>
    </xf>
    <xf numFmtId="4" fontId="12" fillId="0" borderId="60" xfId="0" applyNumberFormat="1" applyFont="1" applyBorder="1" applyAlignment="1">
      <alignment vertical="center"/>
    </xf>
    <xf numFmtId="0" fontId="0" fillId="0" borderId="0" xfId="0" applyFill="1" applyAlignment="1">
      <alignment vertical="center"/>
    </xf>
    <xf numFmtId="0" fontId="11" fillId="0" borderId="10" xfId="0" applyFont="1" applyFill="1" applyBorder="1" applyAlignment="1">
      <alignment vertical="center" wrapText="1"/>
    </xf>
    <xf numFmtId="4" fontId="11" fillId="8" borderId="3" xfId="0" applyNumberFormat="1" applyFont="1" applyFill="1" applyBorder="1" applyAlignment="1" applyProtection="1">
      <alignment horizontal="right"/>
      <protection locked="0"/>
    </xf>
    <xf numFmtId="0" fontId="25" fillId="0" borderId="0" xfId="0" applyFont="1" applyAlignment="1"/>
    <xf numFmtId="0" fontId="5" fillId="0" borderId="0" xfId="0" applyFont="1"/>
    <xf numFmtId="4" fontId="11" fillId="0" borderId="67" xfId="0" applyNumberFormat="1" applyFont="1" applyBorder="1" applyAlignment="1" applyProtection="1">
      <alignment horizontal="left"/>
      <protection locked="0"/>
    </xf>
    <xf numFmtId="3" fontId="11" fillId="0" borderId="68" xfId="0" applyNumberFormat="1" applyFont="1" applyBorder="1" applyAlignment="1" applyProtection="1">
      <alignment horizontal="left"/>
      <protection locked="0"/>
    </xf>
    <xf numFmtId="49" fontId="15" fillId="2" borderId="66" xfId="0" applyNumberFormat="1" applyFont="1" applyFill="1" applyBorder="1" applyAlignment="1">
      <alignment horizontal="left" vertical="center"/>
    </xf>
    <xf numFmtId="0" fontId="5" fillId="7" borderId="33" xfId="0" applyFont="1" applyFill="1" applyBorder="1" applyAlignment="1">
      <alignment horizontal="left"/>
    </xf>
    <xf numFmtId="0" fontId="5" fillId="7" borderId="18" xfId="0" applyFont="1" applyFill="1" applyBorder="1" applyAlignment="1">
      <alignment horizontal="left"/>
    </xf>
    <xf numFmtId="4" fontId="11" fillId="0" borderId="69" xfId="0" applyNumberFormat="1" applyFont="1" applyBorder="1" applyAlignment="1" applyProtection="1">
      <alignment horizontal="left"/>
      <protection locked="0"/>
    </xf>
    <xf numFmtId="4" fontId="11" fillId="4" borderId="42" xfId="0" applyNumberFormat="1" applyFont="1" applyFill="1" applyBorder="1" applyAlignment="1">
      <alignment horizontal="right"/>
    </xf>
    <xf numFmtId="49" fontId="29" fillId="3" borderId="17" xfId="6" applyNumberFormat="1" applyFont="1" applyFill="1" applyBorder="1" applyAlignment="1" applyProtection="1">
      <alignment horizontal="left" wrapText="1"/>
    </xf>
    <xf numFmtId="0" fontId="5" fillId="0" borderId="0" xfId="0" applyFont="1" applyAlignment="1">
      <alignment vertical="center"/>
    </xf>
    <xf numFmtId="0" fontId="12" fillId="5" borderId="27" xfId="0" applyFont="1" applyFill="1" applyBorder="1"/>
    <xf numFmtId="0" fontId="12" fillId="5" borderId="28" xfId="0" applyFont="1" applyFill="1" applyBorder="1" applyAlignment="1">
      <alignment wrapText="1"/>
    </xf>
    <xf numFmtId="0" fontId="12" fillId="5" borderId="38" xfId="0" applyFont="1" applyFill="1" applyBorder="1" applyAlignment="1">
      <alignment wrapText="1"/>
    </xf>
    <xf numFmtId="1" fontId="16" fillId="4" borderId="30" xfId="0" applyNumberFormat="1" applyFont="1" applyFill="1" applyBorder="1" applyAlignment="1">
      <alignment horizontal="left"/>
    </xf>
    <xf numFmtId="1" fontId="11" fillId="4" borderId="31" xfId="0" applyNumberFormat="1" applyFont="1" applyFill="1" applyBorder="1" applyAlignment="1">
      <alignment horizontal="left" vertical="top"/>
    </xf>
    <xf numFmtId="49" fontId="11" fillId="4" borderId="23" xfId="0" applyNumberFormat="1" applyFont="1" applyFill="1" applyBorder="1" applyAlignment="1">
      <alignment horizontal="left" vertical="top"/>
    </xf>
    <xf numFmtId="49" fontId="16" fillId="4" borderId="65" xfId="0" applyNumberFormat="1" applyFont="1" applyFill="1" applyBorder="1" applyAlignment="1">
      <alignment horizontal="left" wrapText="1"/>
    </xf>
    <xf numFmtId="0" fontId="13" fillId="4" borderId="32" xfId="0" applyFont="1" applyFill="1" applyBorder="1" applyAlignment="1">
      <alignment horizontal="left" vertical="center"/>
    </xf>
    <xf numFmtId="0" fontId="5" fillId="4" borderId="33" xfId="0" applyFont="1" applyFill="1" applyBorder="1" applyAlignment="1">
      <alignment horizontal="left"/>
    </xf>
    <xf numFmtId="4" fontId="11" fillId="4" borderId="33" xfId="0" applyNumberFormat="1" applyFont="1" applyFill="1" applyBorder="1" applyAlignment="1">
      <alignment horizontal="left" vertical="top"/>
    </xf>
    <xf numFmtId="0" fontId="11" fillId="4" borderId="33" xfId="0" applyFont="1" applyFill="1" applyBorder="1" applyAlignment="1">
      <alignment horizontal="left"/>
    </xf>
    <xf numFmtId="3" fontId="11" fillId="4" borderId="33" xfId="0" applyNumberFormat="1" applyFont="1" applyFill="1" applyBorder="1" applyAlignment="1">
      <alignment horizontal="left" vertical="top"/>
    </xf>
    <xf numFmtId="0" fontId="12" fillId="4" borderId="32" xfId="0" applyFont="1" applyFill="1" applyBorder="1" applyAlignment="1">
      <alignment horizontal="left" vertical="center"/>
    </xf>
    <xf numFmtId="0" fontId="13" fillId="4" borderId="0" xfId="0" applyFont="1" applyFill="1" applyAlignment="1">
      <alignment horizontal="left" vertical="center"/>
    </xf>
    <xf numFmtId="0" fontId="5" fillId="4" borderId="18" xfId="0" applyFont="1" applyFill="1" applyBorder="1" applyAlignment="1">
      <alignment horizontal="left"/>
    </xf>
    <xf numFmtId="4" fontId="11" fillId="4" borderId="18" xfId="0" applyNumberFormat="1" applyFont="1" applyFill="1" applyBorder="1" applyAlignment="1">
      <alignment horizontal="left" vertical="top"/>
    </xf>
    <xf numFmtId="0" fontId="11" fillId="4" borderId="18" xfId="0" applyFont="1" applyFill="1" applyBorder="1" applyAlignment="1">
      <alignment horizontal="left"/>
    </xf>
    <xf numFmtId="3" fontId="11" fillId="4" borderId="18" xfId="0" applyNumberFormat="1" applyFont="1" applyFill="1" applyBorder="1" applyAlignment="1">
      <alignment horizontal="left" vertical="top"/>
    </xf>
    <xf numFmtId="0" fontId="12" fillId="4" borderId="0" xfId="0" applyFont="1" applyFill="1" applyAlignment="1">
      <alignment horizontal="left" vertical="center"/>
    </xf>
    <xf numFmtId="0" fontId="13" fillId="4" borderId="66" xfId="0" applyFont="1" applyFill="1" applyBorder="1" applyAlignment="1">
      <alignment horizontal="left" vertical="center"/>
    </xf>
    <xf numFmtId="0" fontId="12" fillId="4" borderId="66" xfId="0" applyFont="1" applyFill="1" applyBorder="1" applyAlignment="1">
      <alignment horizontal="left" vertical="center"/>
    </xf>
    <xf numFmtId="49" fontId="15" fillId="9" borderId="32" xfId="0" applyNumberFormat="1" applyFont="1" applyFill="1" applyBorder="1" applyAlignment="1">
      <alignment horizontal="left" vertical="center"/>
    </xf>
    <xf numFmtId="0" fontId="12" fillId="9" borderId="33" xfId="0" applyFont="1" applyFill="1" applyBorder="1" applyAlignment="1">
      <alignment wrapText="1"/>
    </xf>
    <xf numFmtId="49" fontId="15" fillId="9" borderId="0" xfId="0" applyNumberFormat="1" applyFont="1" applyFill="1" applyAlignment="1">
      <alignment horizontal="left" vertical="center"/>
    </xf>
    <xf numFmtId="0" fontId="12" fillId="9" borderId="18" xfId="0" applyFont="1" applyFill="1" applyBorder="1" applyAlignment="1">
      <alignment wrapText="1"/>
    </xf>
    <xf numFmtId="49" fontId="15" fillId="9" borderId="66" xfId="0" applyNumberFormat="1" applyFont="1" applyFill="1" applyBorder="1" applyAlignment="1">
      <alignment horizontal="left" vertical="center"/>
    </xf>
    <xf numFmtId="0" fontId="11" fillId="2" borderId="12" xfId="0" applyFont="1" applyFill="1" applyBorder="1" applyAlignment="1">
      <alignment vertical="center" wrapText="1"/>
    </xf>
    <xf numFmtId="0" fontId="11" fillId="2" borderId="24" xfId="6" applyFont="1" applyFill="1" applyBorder="1" applyAlignment="1" applyProtection="1">
      <alignment horizontal="left" vertical="center" wrapText="1"/>
    </xf>
    <xf numFmtId="0" fontId="11" fillId="2" borderId="73" xfId="0" applyFont="1" applyFill="1" applyBorder="1" applyAlignment="1">
      <alignment horizontal="left" vertical="center" wrapText="1"/>
    </xf>
    <xf numFmtId="0" fontId="11" fillId="2" borderId="72" xfId="0" applyFont="1" applyFill="1" applyBorder="1" applyAlignment="1">
      <alignment horizontal="left" vertical="center" wrapText="1"/>
    </xf>
    <xf numFmtId="0" fontId="11" fillId="2" borderId="24" xfId="0" applyFont="1" applyFill="1" applyBorder="1" applyAlignment="1">
      <alignment horizontal="left" vertical="center" wrapText="1"/>
    </xf>
    <xf numFmtId="4" fontId="11" fillId="3" borderId="4" xfId="0" applyNumberFormat="1" applyFont="1" applyFill="1" applyBorder="1" applyAlignment="1" applyProtection="1">
      <alignment horizontal="right" vertical="center"/>
      <protection locked="0"/>
    </xf>
    <xf numFmtId="0" fontId="11" fillId="2" borderId="74" xfId="0" applyFont="1" applyFill="1" applyBorder="1" applyAlignment="1">
      <alignment horizontal="left" vertical="center" wrapText="1"/>
    </xf>
    <xf numFmtId="0" fontId="6" fillId="0" borderId="0" xfId="0" applyFont="1" applyAlignment="1">
      <alignmen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2" fillId="3" borderId="0" xfId="0" applyFont="1" applyFill="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4" fontId="12" fillId="4" borderId="5" xfId="0" applyNumberFormat="1" applyFont="1" applyFill="1" applyBorder="1" applyAlignment="1">
      <alignment horizontal="right"/>
    </xf>
    <xf numFmtId="0" fontId="6" fillId="0" borderId="8" xfId="0" applyFont="1" applyBorder="1" applyAlignment="1">
      <alignment vertical="center" wrapText="1"/>
    </xf>
    <xf numFmtId="0" fontId="12" fillId="0" borderId="11" xfId="0" applyFont="1" applyBorder="1" applyAlignment="1">
      <alignment wrapText="1"/>
    </xf>
    <xf numFmtId="0" fontId="11" fillId="0" borderId="1" xfId="0" applyFont="1" applyBorder="1" applyAlignment="1">
      <alignment vertical="center" wrapText="1"/>
    </xf>
    <xf numFmtId="0" fontId="11" fillId="3" borderId="0" xfId="0" applyFont="1" applyFill="1" applyAlignment="1">
      <alignment vertical="center" wrapText="1"/>
    </xf>
    <xf numFmtId="0" fontId="11" fillId="3" borderId="62" xfId="0" applyFont="1" applyFill="1" applyBorder="1" applyAlignment="1">
      <alignment vertical="center" wrapText="1"/>
    </xf>
    <xf numFmtId="0" fontId="6" fillId="0" borderId="11" xfId="0" applyFont="1" applyBorder="1" applyAlignment="1">
      <alignment vertical="center" wrapText="1"/>
    </xf>
    <xf numFmtId="0" fontId="11" fillId="2" borderId="71" xfId="6" applyFont="1" applyFill="1" applyBorder="1" applyAlignment="1" applyProtection="1">
      <alignment horizontal="left" vertical="center" wrapText="1"/>
    </xf>
    <xf numFmtId="0" fontId="11" fillId="2" borderId="0" xfId="0" applyFont="1" applyFill="1" applyBorder="1" applyAlignment="1">
      <alignment horizontal="left" vertical="center" wrapText="1"/>
    </xf>
    <xf numFmtId="0" fontId="11" fillId="2" borderId="12" xfId="0" applyFont="1" applyFill="1" applyBorder="1" applyAlignment="1">
      <alignment horizontal="left" vertical="center" wrapText="1"/>
    </xf>
    <xf numFmtId="49" fontId="15" fillId="0" borderId="0" xfId="7" applyNumberFormat="1" applyFont="1" applyFill="1" applyAlignment="1">
      <alignment horizontal="left" vertical="top" wrapText="1"/>
    </xf>
    <xf numFmtId="0" fontId="12" fillId="0" borderId="0" xfId="7" applyFont="1" applyFill="1" applyAlignment="1">
      <alignment horizontal="left" vertical="top" wrapText="1"/>
    </xf>
    <xf numFmtId="49" fontId="12" fillId="0" borderId="0" xfId="7" applyNumberFormat="1" applyFont="1" applyFill="1" applyAlignment="1">
      <alignment horizontal="left" vertical="top" wrapText="1"/>
    </xf>
    <xf numFmtId="0" fontId="12" fillId="0" borderId="0" xfId="7" applyFont="1" applyFill="1" applyAlignment="1">
      <alignment vertical="top" wrapText="1"/>
    </xf>
    <xf numFmtId="0" fontId="12" fillId="0" borderId="0" xfId="0" applyFont="1" applyAlignment="1">
      <alignment horizontal="left" vertical="top"/>
    </xf>
    <xf numFmtId="0" fontId="12" fillId="0" borderId="0" xfId="7" applyFont="1" applyFill="1" applyBorder="1" applyAlignment="1" applyProtection="1">
      <alignment horizontal="left" vertical="top" wrapText="1"/>
    </xf>
    <xf numFmtId="0" fontId="12" fillId="0" borderId="0" xfId="7" applyFont="1" applyFill="1" applyAlignment="1" applyProtection="1">
      <alignment horizontal="left" vertical="top" wrapText="1"/>
    </xf>
    <xf numFmtId="49" fontId="12" fillId="0" borderId="0" xfId="7" applyNumberFormat="1" applyFont="1" applyFill="1" applyAlignment="1">
      <alignment vertical="top" wrapText="1"/>
    </xf>
    <xf numFmtId="0" fontId="12" fillId="0" borderId="0" xfId="0" applyFont="1" applyAlignment="1">
      <alignment vertical="top" wrapText="1"/>
    </xf>
    <xf numFmtId="49" fontId="12" fillId="0" borderId="0" xfId="7" applyNumberFormat="1" applyFont="1" applyFill="1" applyAlignment="1">
      <alignment vertical="top"/>
    </xf>
    <xf numFmtId="0" fontId="31" fillId="0" borderId="0" xfId="0" applyFont="1" applyAlignment="1">
      <alignment horizontal="left" vertical="top"/>
    </xf>
    <xf numFmtId="0" fontId="31" fillId="0" borderId="0" xfId="0" applyFont="1" applyAlignment="1">
      <alignment vertical="top"/>
    </xf>
    <xf numFmtId="49" fontId="12" fillId="0" borderId="0" xfId="7" applyNumberFormat="1" applyFont="1" applyFill="1" applyAlignment="1">
      <alignment horizontal="left" vertical="top"/>
    </xf>
    <xf numFmtId="0" fontId="12" fillId="0" borderId="0" xfId="0" applyFont="1" applyAlignment="1">
      <alignment horizontal="left" vertical="center"/>
    </xf>
    <xf numFmtId="0" fontId="11"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horizontal="left" vertical="top" wrapText="1"/>
    </xf>
    <xf numFmtId="0" fontId="11" fillId="0" borderId="0" xfId="0" applyFont="1" applyBorder="1" applyAlignment="1">
      <alignment horizontal="left" vertical="top" wrapText="1"/>
    </xf>
    <xf numFmtId="0" fontId="12" fillId="0" borderId="0" xfId="0" applyFont="1" applyAlignment="1">
      <alignment horizontal="left" vertical="top" wrapText="1"/>
    </xf>
    <xf numFmtId="0" fontId="11" fillId="0" borderId="0" xfId="0" applyFont="1" applyAlignment="1">
      <alignment vertical="top" wrapText="1"/>
    </xf>
    <xf numFmtId="0" fontId="0" fillId="0" borderId="0" xfId="0" applyAlignment="1">
      <alignment horizontal="left" vertical="top" wrapText="1"/>
    </xf>
    <xf numFmtId="0" fontId="37" fillId="0" borderId="75" xfId="0" applyFont="1" applyBorder="1" applyAlignment="1" applyProtection="1">
      <alignment horizontal="left" vertical="center" wrapText="1"/>
      <protection locked="0"/>
    </xf>
    <xf numFmtId="0" fontId="11" fillId="0" borderId="0" xfId="0" applyFont="1" applyBorder="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4" fontId="23" fillId="4" borderId="76" xfId="0" applyNumberFormat="1" applyFont="1" applyFill="1" applyBorder="1" applyAlignment="1">
      <alignment horizontal="left" vertical="top"/>
    </xf>
    <xf numFmtId="4" fontId="11" fillId="0" borderId="62" xfId="0" applyNumberFormat="1" applyFont="1" applyBorder="1" applyAlignment="1" applyProtection="1">
      <alignment horizontal="right"/>
      <protection locked="0"/>
    </xf>
    <xf numFmtId="4" fontId="12" fillId="0" borderId="77" xfId="0" applyNumberFormat="1" applyFont="1" applyBorder="1" applyAlignment="1">
      <alignment horizontal="right"/>
    </xf>
    <xf numFmtId="4" fontId="11" fillId="0" borderId="62" xfId="0" applyNumberFormat="1" applyFont="1" applyBorder="1" applyAlignment="1">
      <alignment horizontal="right"/>
    </xf>
    <xf numFmtId="4" fontId="11" fillId="0" borderId="78" xfId="0" applyNumberFormat="1" applyFont="1" applyBorder="1" applyAlignment="1">
      <alignment horizontal="right"/>
    </xf>
    <xf numFmtId="4" fontId="11" fillId="0" borderId="77" xfId="0" applyNumberFormat="1" applyFont="1" applyBorder="1" applyAlignment="1">
      <alignment horizontal="right"/>
    </xf>
    <xf numFmtId="4" fontId="11" fillId="0" borderId="78" xfId="0" applyNumberFormat="1" applyFont="1" applyBorder="1" applyAlignment="1" applyProtection="1">
      <alignment horizontal="right"/>
      <protection locked="0"/>
    </xf>
    <xf numFmtId="4" fontId="11" fillId="0" borderId="76" xfId="0" applyNumberFormat="1" applyFont="1" applyBorder="1" applyAlignment="1">
      <alignment horizontal="right"/>
    </xf>
    <xf numFmtId="4" fontId="23" fillId="4" borderId="62" xfId="0" applyNumberFormat="1" applyFont="1" applyFill="1" applyBorder="1" applyAlignment="1">
      <alignment horizontal="left" vertical="top"/>
    </xf>
    <xf numFmtId="4" fontId="11" fillId="0" borderId="5" xfId="0" applyNumberFormat="1" applyFont="1" applyBorder="1" applyAlignment="1">
      <alignment horizontal="right"/>
    </xf>
    <xf numFmtId="4" fontId="11" fillId="4" borderId="62" xfId="0" applyNumberFormat="1" applyFont="1" applyFill="1" applyBorder="1" applyAlignment="1">
      <alignment horizontal="right"/>
    </xf>
    <xf numFmtId="4" fontId="11" fillId="0" borderId="3" xfId="0" applyNumberFormat="1" applyFont="1" applyBorder="1" applyAlignment="1">
      <alignment horizontal="right"/>
    </xf>
    <xf numFmtId="4" fontId="12" fillId="0" borderId="76" xfId="0" applyNumberFormat="1" applyFont="1" applyBorder="1" applyAlignment="1">
      <alignment horizontal="right"/>
    </xf>
    <xf numFmtId="0" fontId="4" fillId="0" borderId="0" xfId="0" applyFont="1"/>
    <xf numFmtId="0" fontId="11" fillId="0" borderId="40" xfId="0" applyFont="1" applyBorder="1"/>
    <xf numFmtId="2" fontId="11" fillId="0" borderId="40" xfId="0" applyNumberFormat="1" applyFont="1" applyBorder="1"/>
    <xf numFmtId="0" fontId="12" fillId="0" borderId="0" xfId="0" applyFont="1"/>
    <xf numFmtId="4" fontId="42" fillId="3" borderId="4" xfId="0" applyNumberFormat="1" applyFont="1" applyFill="1" applyBorder="1" applyAlignment="1" applyProtection="1">
      <alignment horizontal="right"/>
      <protection locked="0"/>
    </xf>
    <xf numFmtId="2" fontId="12" fillId="0" borderId="0" xfId="0" applyNumberFormat="1" applyFont="1" applyAlignment="1">
      <alignment horizontal="right" vertical="top"/>
    </xf>
    <xf numFmtId="2" fontId="11" fillId="0" borderId="0" xfId="0" applyNumberFormat="1" applyFont="1" applyAlignment="1">
      <alignment horizontal="right"/>
    </xf>
    <xf numFmtId="2" fontId="12" fillId="0" borderId="0" xfId="0" applyNumberFormat="1" applyFont="1" applyAlignment="1">
      <alignment horizontal="right"/>
    </xf>
    <xf numFmtId="4" fontId="12" fillId="0" borderId="0" xfId="0" applyNumberFormat="1" applyFont="1" applyAlignment="1">
      <alignment horizontal="right"/>
    </xf>
    <xf numFmtId="0" fontId="11" fillId="0" borderId="0" xfId="0" applyFont="1" applyAlignment="1">
      <alignment vertical="center"/>
    </xf>
    <xf numFmtId="2" fontId="11" fillId="0" borderId="0" xfId="0" applyNumberFormat="1" applyFont="1" applyAlignment="1">
      <alignment horizontal="left"/>
    </xf>
    <xf numFmtId="4" fontId="16" fillId="10" borderId="5" xfId="0" applyNumberFormat="1" applyFont="1" applyFill="1" applyBorder="1" applyAlignment="1">
      <alignment horizontal="right" vertical="center"/>
    </xf>
    <xf numFmtId="0" fontId="43" fillId="0" borderId="0" xfId="0" applyFont="1"/>
    <xf numFmtId="0" fontId="16" fillId="0" borderId="0" xfId="0" applyFont="1"/>
    <xf numFmtId="0" fontId="29" fillId="0" borderId="0" xfId="0" applyFont="1" applyAlignment="1">
      <alignment vertical="center"/>
    </xf>
    <xf numFmtId="0" fontId="44" fillId="0" borderId="0" xfId="0" applyFont="1"/>
    <xf numFmtId="0" fontId="43" fillId="0" borderId="0" xfId="0" applyFont="1" applyAlignment="1">
      <alignment vertical="center"/>
    </xf>
    <xf numFmtId="0" fontId="29" fillId="0" borderId="0" xfId="0" applyFont="1" applyAlignment="1" applyProtection="1">
      <alignment horizontal="left" vertical="top" wrapText="1"/>
      <protection locked="0"/>
    </xf>
    <xf numFmtId="4" fontId="12" fillId="4" borderId="48" xfId="0" applyNumberFormat="1" applyFont="1" applyFill="1" applyBorder="1" applyAlignment="1">
      <alignment horizontal="right" vertical="center"/>
    </xf>
    <xf numFmtId="0" fontId="22" fillId="0" borderId="0" xfId="0" applyFont="1"/>
    <xf numFmtId="4" fontId="16" fillId="10" borderId="42" xfId="0" applyNumberFormat="1" applyFont="1" applyFill="1" applyBorder="1" applyAlignment="1">
      <alignment horizontal="right" vertical="center"/>
    </xf>
    <xf numFmtId="2" fontId="29" fillId="0" borderId="0" xfId="0" applyNumberFormat="1" applyFont="1" applyAlignment="1">
      <alignment horizontal="left"/>
    </xf>
    <xf numFmtId="0" fontId="12" fillId="0" borderId="0" xfId="0" applyFont="1" applyAlignment="1">
      <alignment vertical="center"/>
    </xf>
    <xf numFmtId="0" fontId="13" fillId="0" borderId="0" xfId="0" applyFont="1" applyAlignment="1">
      <alignment vertical="center"/>
    </xf>
    <xf numFmtId="4" fontId="11" fillId="0" borderId="55" xfId="0" applyNumberFormat="1" applyFont="1" applyBorder="1" applyAlignment="1">
      <alignment horizontal="right"/>
    </xf>
    <xf numFmtId="0" fontId="37" fillId="0" borderId="47" xfId="0" applyFont="1" applyBorder="1" applyAlignment="1" applyProtection="1">
      <alignment horizontal="left" vertical="center" wrapText="1"/>
      <protection locked="0"/>
    </xf>
    <xf numFmtId="0" fontId="3" fillId="0" borderId="0" xfId="0" applyFont="1"/>
    <xf numFmtId="4" fontId="11" fillId="3" borderId="9" xfId="0" applyNumberFormat="1" applyFont="1" applyFill="1" applyBorder="1" applyAlignment="1" applyProtection="1">
      <alignment horizontal="right"/>
      <protection locked="0"/>
    </xf>
    <xf numFmtId="4" fontId="12" fillId="5" borderId="42" xfId="0" applyNumberFormat="1" applyFont="1" applyFill="1" applyBorder="1" applyAlignment="1">
      <alignment horizontal="right" vertical="center"/>
    </xf>
    <xf numFmtId="4" fontId="11" fillId="4" borderId="9" xfId="0" applyNumberFormat="1" applyFont="1" applyFill="1" applyBorder="1" applyAlignment="1">
      <alignment horizontal="right" vertical="center"/>
    </xf>
    <xf numFmtId="4" fontId="11" fillId="4" borderId="42" xfId="0" applyNumberFormat="1" applyFont="1" applyFill="1" applyBorder="1" applyAlignment="1">
      <alignment horizontal="right" vertical="center"/>
    </xf>
    <xf numFmtId="4" fontId="12" fillId="5" borderId="3" xfId="0" applyNumberFormat="1" applyFont="1" applyFill="1" applyBorder="1" applyAlignment="1">
      <alignment horizontal="right" vertical="center"/>
    </xf>
    <xf numFmtId="4" fontId="15" fillId="10" borderId="5" xfId="0" applyNumberFormat="1" applyFont="1" applyFill="1" applyBorder="1" applyAlignment="1">
      <alignment horizontal="right"/>
    </xf>
    <xf numFmtId="4" fontId="11" fillId="4" borderId="48" xfId="0" applyNumberFormat="1" applyFont="1" applyFill="1" applyBorder="1" applyAlignment="1">
      <alignment horizontal="right"/>
    </xf>
    <xf numFmtId="4" fontId="15" fillId="10" borderId="42" xfId="0" applyNumberFormat="1" applyFont="1" applyFill="1" applyBorder="1" applyAlignment="1">
      <alignment horizontal="right"/>
    </xf>
    <xf numFmtId="49" fontId="11" fillId="0" borderId="61" xfId="0" applyNumberFormat="1" applyFont="1" applyBorder="1" applyAlignment="1" applyProtection="1">
      <alignment horizontal="left" vertical="center" wrapText="1"/>
      <protection locked="0"/>
    </xf>
    <xf numFmtId="1" fontId="16" fillId="4" borderId="79" xfId="0" applyNumberFormat="1" applyFont="1" applyFill="1" applyBorder="1" applyAlignment="1">
      <alignment horizontal="left"/>
    </xf>
    <xf numFmtId="1" fontId="11" fillId="4" borderId="80" xfId="0" applyNumberFormat="1" applyFont="1" applyFill="1" applyBorder="1" applyAlignment="1">
      <alignment horizontal="left" vertical="top"/>
    </xf>
    <xf numFmtId="49" fontId="16" fillId="4" borderId="81" xfId="0" applyNumberFormat="1" applyFont="1" applyFill="1" applyBorder="1" applyAlignment="1">
      <alignment horizontal="left" wrapText="1"/>
    </xf>
    <xf numFmtId="49" fontId="11" fillId="4" borderId="82" xfId="0" applyNumberFormat="1" applyFont="1" applyFill="1" applyBorder="1" applyAlignment="1">
      <alignment horizontal="left" vertical="top"/>
    </xf>
    <xf numFmtId="49" fontId="16" fillId="4" borderId="83" xfId="0" applyNumberFormat="1" applyFont="1" applyFill="1" applyBorder="1" applyAlignment="1">
      <alignment horizontal="left" wrapText="1"/>
    </xf>
    <xf numFmtId="49" fontId="37" fillId="0" borderId="84" xfId="0" applyNumberFormat="1" applyFont="1" applyBorder="1" applyAlignment="1" applyProtection="1">
      <alignment horizontal="left" vertical="center" wrapText="1"/>
      <protection locked="0"/>
    </xf>
    <xf numFmtId="1" fontId="37" fillId="0" borderId="85" xfId="0" applyNumberFormat="1" applyFont="1" applyBorder="1" applyAlignment="1" applyProtection="1">
      <alignment horizontal="left" vertical="center" wrapText="1"/>
      <protection locked="0"/>
    </xf>
    <xf numFmtId="49" fontId="37" fillId="0" borderId="85" xfId="0" applyNumberFormat="1" applyFont="1" applyBorder="1" applyAlignment="1" applyProtection="1">
      <alignment horizontal="left" vertical="center" wrapText="1"/>
      <protection locked="0"/>
    </xf>
    <xf numFmtId="0" fontId="37" fillId="0" borderId="85" xfId="0" applyFont="1" applyBorder="1" applyAlignment="1" applyProtection="1">
      <alignment horizontal="left" vertical="center" wrapText="1"/>
      <protection locked="0"/>
    </xf>
    <xf numFmtId="0" fontId="2" fillId="0" borderId="0" xfId="0" applyFont="1"/>
    <xf numFmtId="0" fontId="2" fillId="0" borderId="40" xfId="0" applyFont="1" applyBorder="1"/>
    <xf numFmtId="0" fontId="2" fillId="0" borderId="64" xfId="0" applyFont="1" applyBorder="1"/>
    <xf numFmtId="0" fontId="2" fillId="0" borderId="70" xfId="0" applyFont="1" applyBorder="1"/>
    <xf numFmtId="0" fontId="2" fillId="0" borderId="0" xfId="0" applyFont="1" applyAlignment="1">
      <alignment vertical="center"/>
    </xf>
    <xf numFmtId="0" fontId="20" fillId="3" borderId="0" xfId="0" applyFont="1" applyFill="1" applyBorder="1"/>
    <xf numFmtId="0" fontId="2" fillId="0" borderId="0" xfId="0" applyFont="1" applyBorder="1"/>
    <xf numFmtId="0" fontId="11" fillId="0" borderId="28" xfId="0" applyFont="1" applyBorder="1" applyAlignment="1">
      <alignment horizontal="left" vertical="top"/>
    </xf>
    <xf numFmtId="0" fontId="45" fillId="0" borderId="86" xfId="0" applyFont="1" applyBorder="1" applyAlignment="1">
      <alignment vertical="center"/>
    </xf>
    <xf numFmtId="0" fontId="14" fillId="0" borderId="0" xfId="0" applyFont="1" applyAlignment="1">
      <alignment horizontal="left" vertical="center" wrapText="1"/>
    </xf>
    <xf numFmtId="0" fontId="11" fillId="4" borderId="12" xfId="0" applyFont="1" applyFill="1" applyBorder="1" applyAlignment="1">
      <alignment horizontal="left" vertical="center" wrapText="1"/>
    </xf>
    <xf numFmtId="0" fontId="11" fillId="3" borderId="87" xfId="0" applyFont="1" applyFill="1" applyBorder="1" applyAlignment="1">
      <alignment vertical="center" wrapText="1"/>
    </xf>
    <xf numFmtId="0" fontId="12" fillId="4" borderId="8" xfId="0" applyFont="1" applyFill="1" applyBorder="1" applyAlignment="1">
      <alignment horizontal="left" vertical="center" wrapText="1"/>
    </xf>
    <xf numFmtId="4" fontId="12" fillId="4" borderId="21" xfId="0" applyNumberFormat="1" applyFont="1" applyFill="1" applyBorder="1" applyAlignment="1">
      <alignment horizontal="right" vertical="center"/>
    </xf>
    <xf numFmtId="0" fontId="11" fillId="0" borderId="0" xfId="0" applyFont="1" applyAlignment="1" applyProtection="1">
      <alignment horizontal="left" vertical="center" wrapText="1"/>
      <protection locked="0"/>
    </xf>
    <xf numFmtId="0" fontId="12" fillId="11" borderId="0" xfId="0" applyFont="1" applyFill="1" applyAlignment="1">
      <alignment vertical="center" wrapText="1"/>
    </xf>
    <xf numFmtId="4" fontId="11" fillId="11" borderId="22" xfId="0" applyNumberFormat="1" applyFont="1" applyFill="1" applyBorder="1" applyAlignment="1">
      <alignment horizontal="right"/>
    </xf>
    <xf numFmtId="4" fontId="11" fillId="11" borderId="0" xfId="0" applyNumberFormat="1" applyFont="1" applyFill="1" applyAlignment="1">
      <alignment horizontal="right"/>
    </xf>
    <xf numFmtId="4" fontId="11" fillId="11" borderId="22" xfId="0" applyNumberFormat="1" applyFont="1" applyFill="1" applyBorder="1"/>
    <xf numFmtId="0" fontId="11" fillId="12" borderId="39" xfId="0" applyFont="1" applyFill="1" applyBorder="1" applyAlignment="1">
      <alignment horizontal="left" vertical="center" wrapText="1"/>
    </xf>
    <xf numFmtId="0" fontId="12" fillId="11" borderId="11" xfId="0" applyFont="1" applyFill="1" applyBorder="1" applyAlignment="1">
      <alignment wrapText="1"/>
    </xf>
    <xf numFmtId="0" fontId="11" fillId="11" borderId="0" xfId="0" applyFont="1" applyFill="1"/>
    <xf numFmtId="0" fontId="2" fillId="11" borderId="0" xfId="0" applyFont="1" applyFill="1"/>
    <xf numFmtId="4" fontId="12" fillId="4" borderId="5" xfId="0" applyNumberFormat="1" applyFont="1" applyFill="1" applyBorder="1" applyAlignment="1">
      <alignment horizontal="right" vertical="center"/>
    </xf>
    <xf numFmtId="4" fontId="12" fillId="4" borderId="3" xfId="0" applyNumberFormat="1" applyFont="1" applyFill="1" applyBorder="1" applyAlignment="1">
      <alignment horizontal="right" vertical="center"/>
    </xf>
    <xf numFmtId="0" fontId="12" fillId="11" borderId="0" xfId="0" applyFont="1" applyFill="1" applyAlignment="1">
      <alignment horizontal="left" wrapText="1"/>
    </xf>
    <xf numFmtId="0" fontId="12" fillId="11" borderId="0" xfId="0" applyFont="1" applyFill="1"/>
    <xf numFmtId="0" fontId="12" fillId="4" borderId="13" xfId="0" applyFont="1" applyFill="1" applyBorder="1" applyAlignment="1">
      <alignment vertical="center" wrapText="1"/>
    </xf>
    <xf numFmtId="4" fontId="12" fillId="4" borderId="41" xfId="0" applyNumberFormat="1" applyFont="1" applyFill="1" applyBorder="1" applyAlignment="1">
      <alignment horizontal="right" vertical="center"/>
    </xf>
    <xf numFmtId="0" fontId="11" fillId="8" borderId="0" xfId="0" applyFont="1" applyFill="1" applyAlignment="1">
      <alignment vertical="center" wrapText="1"/>
    </xf>
    <xf numFmtId="0" fontId="11" fillId="8" borderId="5" xfId="0" applyFont="1" applyFill="1" applyBorder="1" applyAlignment="1">
      <alignment vertical="center" wrapText="1"/>
    </xf>
    <xf numFmtId="0" fontId="15" fillId="3" borderId="40" xfId="0" applyFont="1" applyFill="1" applyBorder="1" applyAlignment="1">
      <alignment horizontal="left"/>
    </xf>
    <xf numFmtId="0" fontId="12" fillId="4" borderId="6" xfId="0" applyFont="1" applyFill="1" applyBorder="1" applyAlignment="1">
      <alignment wrapText="1"/>
    </xf>
    <xf numFmtId="0" fontId="11" fillId="8" borderId="62" xfId="0" applyFont="1" applyFill="1" applyBorder="1" applyAlignment="1">
      <alignment vertical="center" wrapText="1"/>
    </xf>
    <xf numFmtId="0" fontId="12" fillId="4" borderId="3" xfId="0" applyFont="1" applyFill="1" applyBorder="1" applyAlignment="1">
      <alignment horizontal="left" vertical="center" wrapText="1"/>
    </xf>
    <xf numFmtId="0" fontId="0" fillId="11" borderId="0" xfId="0" applyFill="1"/>
    <xf numFmtId="0" fontId="11" fillId="8" borderId="63" xfId="0" applyFont="1" applyFill="1" applyBorder="1" applyAlignment="1">
      <alignment horizontal="left" vertical="center" wrapText="1"/>
    </xf>
    <xf numFmtId="0" fontId="11" fillId="8" borderId="43" xfId="0" applyFont="1" applyFill="1" applyBorder="1" applyAlignment="1">
      <alignment horizontal="left" vertical="center" wrapText="1"/>
    </xf>
    <xf numFmtId="0" fontId="15" fillId="0" borderId="40" xfId="0" applyFont="1" applyBorder="1" applyAlignment="1">
      <alignment horizontal="left"/>
    </xf>
    <xf numFmtId="0" fontId="12" fillId="4" borderId="44" xfId="0" applyFont="1" applyFill="1" applyBorder="1" applyAlignment="1">
      <alignment horizontal="left" vertical="center" wrapText="1"/>
    </xf>
    <xf numFmtId="0" fontId="21" fillId="0" borderId="0" xfId="0" applyFont="1" applyFill="1" applyAlignment="1">
      <alignment horizontal="left"/>
    </xf>
    <xf numFmtId="0" fontId="45" fillId="4" borderId="86" xfId="0" applyFont="1" applyFill="1" applyBorder="1" applyAlignment="1">
      <alignment vertical="center"/>
    </xf>
    <xf numFmtId="0" fontId="27" fillId="0" borderId="0" xfId="0" applyFont="1" applyFill="1" applyAlignment="1"/>
    <xf numFmtId="4" fontId="46" fillId="4" borderId="61" xfId="0" applyNumberFormat="1" applyFont="1" applyFill="1" applyBorder="1" applyAlignment="1">
      <alignment vertical="center"/>
    </xf>
    <xf numFmtId="4" fontId="46" fillId="4" borderId="61" xfId="0" applyNumberFormat="1" applyFont="1" applyFill="1" applyBorder="1" applyAlignment="1">
      <alignment horizontal="left" vertical="center"/>
    </xf>
    <xf numFmtId="4" fontId="46" fillId="4" borderId="57" xfId="0" applyNumberFormat="1" applyFont="1" applyFill="1" applyBorder="1" applyAlignment="1">
      <alignment horizontal="left" vertical="center"/>
    </xf>
    <xf numFmtId="0" fontId="11" fillId="12" borderId="0" xfId="0" applyFont="1" applyFill="1" applyAlignment="1">
      <alignment horizontal="left" vertical="center" wrapText="1"/>
    </xf>
    <xf numFmtId="0" fontId="11" fillId="12" borderId="0" xfId="0" applyFont="1" applyFill="1" applyAlignment="1">
      <alignment vertical="center" wrapText="1"/>
    </xf>
    <xf numFmtId="0" fontId="11" fillId="2" borderId="86"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2" borderId="8" xfId="0" applyFont="1" applyFill="1" applyBorder="1" applyAlignment="1">
      <alignment horizontal="left" vertical="center" wrapText="1"/>
    </xf>
    <xf numFmtId="2" fontId="11" fillId="2" borderId="0" xfId="0" applyNumberFormat="1" applyFont="1" applyFill="1"/>
    <xf numFmtId="2" fontId="11" fillId="2" borderId="0" xfId="0" applyNumberFormat="1" applyFont="1" applyFill="1" applyAlignment="1">
      <alignment horizontal="right" vertical="center"/>
    </xf>
    <xf numFmtId="0" fontId="12" fillId="0" borderId="0" xfId="0" applyFont="1" applyFill="1" applyAlignment="1" applyProtection="1">
      <alignment horizontal="left" wrapText="1"/>
    </xf>
    <xf numFmtId="0" fontId="31" fillId="0" borderId="0" xfId="0" applyFont="1"/>
    <xf numFmtId="0" fontId="18" fillId="3" borderId="0" xfId="0" applyFont="1" applyFill="1" applyAlignment="1">
      <alignment horizontal="left" vertical="top"/>
    </xf>
    <xf numFmtId="0" fontId="0" fillId="0" borderId="1" xfId="0" applyBorder="1"/>
    <xf numFmtId="0" fontId="33" fillId="0" borderId="64" xfId="0" applyFont="1" applyBorder="1"/>
    <xf numFmtId="0" fontId="0" fillId="0" borderId="0" xfId="0" applyAlignment="1">
      <alignment vertical="top" wrapText="1"/>
    </xf>
    <xf numFmtId="0" fontId="33" fillId="13" borderId="0" xfId="0" applyFont="1" applyFill="1"/>
    <xf numFmtId="14" fontId="0" fillId="0" borderId="0" xfId="0" applyNumberFormat="1"/>
    <xf numFmtId="14" fontId="0" fillId="0" borderId="0" xfId="0" applyNumberFormat="1" applyAlignment="1">
      <alignment horizontal="right"/>
    </xf>
    <xf numFmtId="0" fontId="0" fillId="0" borderId="0" xfId="0" applyAlignment="1">
      <alignment wrapText="1"/>
    </xf>
    <xf numFmtId="0" fontId="47" fillId="0" borderId="0" xfId="0" applyFont="1" applyAlignment="1">
      <alignment horizontal="left" vertical="top" wrapText="1"/>
    </xf>
    <xf numFmtId="0" fontId="47" fillId="0" borderId="1" xfId="0" applyFont="1" applyBorder="1" applyAlignment="1">
      <alignment horizontal="left" vertical="top" wrapText="1"/>
    </xf>
    <xf numFmtId="0" fontId="11" fillId="0" borderId="0" xfId="0" applyFont="1" applyFill="1" applyBorder="1" applyAlignment="1" applyProtection="1"/>
    <xf numFmtId="0" fontId="11" fillId="0" borderId="24" xfId="0" applyFont="1" applyBorder="1" applyAlignment="1">
      <alignment vertical="center" wrapText="1"/>
    </xf>
    <xf numFmtId="0" fontId="11" fillId="0" borderId="0" xfId="0" applyFont="1" applyAlignment="1" applyProtection="1"/>
    <xf numFmtId="0" fontId="45" fillId="0" borderId="0" xfId="0" applyFont="1"/>
  </cellXfs>
  <cellStyles count="8">
    <cellStyle name="20 % - Aksentti3" xfId="7" builtinId="38"/>
    <cellStyle name="Euro" xfId="2" xr:uid="{00000000-0005-0000-0000-000000000000}"/>
    <cellStyle name="Euro 2" xfId="3" xr:uid="{00000000-0005-0000-0000-000001000000}"/>
    <cellStyle name="Hyperlinkki" xfId="6" builtinId="8"/>
    <cellStyle name="Normaali" xfId="0" builtinId="0"/>
    <cellStyle name="Normaali 2" xfId="1" xr:uid="{00000000-0005-0000-0000-000003000000}"/>
    <cellStyle name="Normaali 3" xfId="4" xr:uid="{00000000-0005-0000-0000-000004000000}"/>
    <cellStyle name="Normal 2" xfId="5" xr:uid="{00000000-0005-0000-0000-000005000000}"/>
  </cellStyles>
  <dxfs count="45">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b val="0"/>
        <i val="0"/>
        <strike val="0"/>
        <condense val="0"/>
        <extend val="0"/>
        <outline val="0"/>
        <shadow val="0"/>
        <u val="none"/>
        <vertAlign val="baseline"/>
        <sz val="11"/>
        <color auto="1"/>
        <name val="Verdana"/>
        <family val="2"/>
        <scheme val="none"/>
      </font>
      <alignment horizontal="left" vertical="top" textRotation="0" wrapText="1" indent="0" justifyLastLine="0" shrinkToFit="0" readingOrder="0"/>
    </dxf>
    <dxf>
      <font>
        <b/>
        <i val="0"/>
        <strike val="0"/>
        <condense val="0"/>
        <extend val="0"/>
        <outline val="0"/>
        <shadow val="0"/>
        <u val="none"/>
        <vertAlign val="baseline"/>
        <sz val="11"/>
        <color auto="1"/>
        <name val="Verdana"/>
        <family val="2"/>
        <scheme val="none"/>
      </font>
      <numFmt numFmtId="30" formatCode="@"/>
      <fill>
        <patternFill patternType="none">
          <fgColor indexed="64"/>
          <bgColor indexed="65"/>
        </patternFill>
      </fill>
      <alignment horizontal="left" vertical="top" textRotation="0" wrapText="1" indent="0" justifyLastLine="0" shrinkToFit="0" readingOrder="0"/>
    </dxf>
    <dxf>
      <font>
        <strike val="0"/>
        <outline val="0"/>
        <shadow val="0"/>
        <u val="none"/>
        <color auto="1"/>
        <name val="Verdana"/>
        <family val="2"/>
      </font>
    </dxf>
    <dxf>
      <font>
        <strike val="0"/>
        <outline val="0"/>
        <shadow val="0"/>
        <u val="none"/>
        <color auto="1"/>
        <name val="Verdana"/>
        <family val="2"/>
      </font>
    </dxf>
    <dxf>
      <font>
        <b/>
        <i val="0"/>
        <strike val="0"/>
        <condense val="0"/>
        <extend val="0"/>
        <outline val="0"/>
        <shadow val="0"/>
        <u val="none"/>
        <vertAlign val="baseline"/>
        <sz val="11"/>
        <color theme="1"/>
        <name val="Verdana"/>
        <family val="2"/>
        <scheme val="minor"/>
      </font>
      <fill>
        <patternFill patternType="solid">
          <fgColor indexed="64"/>
          <bgColor theme="5" tint="0.79998168889431442"/>
        </patternFill>
      </fill>
    </dxf>
  </dxfs>
  <tableStyles count="1" defaultTableStyle="TableStyleMedium9" defaultPivotStyle="PivotStyleLight16">
    <tableStyle name="Otsikko" pivot="0" count="0" xr9:uid="{65D61E9D-BF66-4F22-9316-21119D91B178}"/>
  </tableStyles>
  <colors>
    <mruColors>
      <color rgb="FF597623"/>
      <color rgb="FF94C43A"/>
      <color rgb="FFE5EFCD"/>
      <color rgb="FF005966"/>
      <color rgb="FFF1F1F1"/>
      <color rgb="FF59771E"/>
      <color rgb="FF005977"/>
      <color rgb="FFD8E7B3"/>
      <color rgb="FFFAEFDB"/>
      <color rgb="FF94C6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142875</xdr:rowOff>
    </xdr:from>
    <xdr:to>
      <xdr:col>4</xdr:col>
      <xdr:colOff>705009</xdr:colOff>
      <xdr:row>0</xdr:row>
      <xdr:rowOff>946595</xdr:rowOff>
    </xdr:to>
    <xdr:pic>
      <xdr:nvPicPr>
        <xdr:cNvPr id="3" name="Kuva 2">
          <a:extLst>
            <a:ext uri="{FF2B5EF4-FFF2-40B4-BE49-F238E27FC236}">
              <a16:creationId xmlns:a16="http://schemas.microsoft.com/office/drawing/2014/main" id="{5F5656EE-C458-4B5D-887B-6FF0B5DBAD0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42875"/>
          <a:ext cx="3110072" cy="80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773906</xdr:colOff>
      <xdr:row>0</xdr:row>
      <xdr:rowOff>154781</xdr:rowOff>
    </xdr:from>
    <xdr:to>
      <xdr:col>4</xdr:col>
      <xdr:colOff>693103</xdr:colOff>
      <xdr:row>0</xdr:row>
      <xdr:rowOff>1039812</xdr:rowOff>
    </xdr:to>
    <xdr:pic>
      <xdr:nvPicPr>
        <xdr:cNvPr id="2" name="Kuva 1">
          <a:extLst>
            <a:ext uri="{FF2B5EF4-FFF2-40B4-BE49-F238E27FC236}">
              <a16:creationId xmlns:a16="http://schemas.microsoft.com/office/drawing/2014/main" id="{C45941DC-5741-4FF2-B820-DB9BA4310A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6906" y="154781"/>
          <a:ext cx="3308510" cy="88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773905</xdr:colOff>
      <xdr:row>0</xdr:row>
      <xdr:rowOff>130968</xdr:rowOff>
    </xdr:from>
    <xdr:to>
      <xdr:col>4</xdr:col>
      <xdr:colOff>693102</xdr:colOff>
      <xdr:row>0</xdr:row>
      <xdr:rowOff>934688</xdr:rowOff>
    </xdr:to>
    <xdr:pic>
      <xdr:nvPicPr>
        <xdr:cNvPr id="3" name="Kuva 2">
          <a:extLst>
            <a:ext uri="{FF2B5EF4-FFF2-40B4-BE49-F238E27FC236}">
              <a16:creationId xmlns:a16="http://schemas.microsoft.com/office/drawing/2014/main" id="{3284280E-6D78-4601-B358-7303869AB7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6218" y="130968"/>
          <a:ext cx="3110072" cy="80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761999</xdr:colOff>
      <xdr:row>0</xdr:row>
      <xdr:rowOff>178594</xdr:rowOff>
    </xdr:from>
    <xdr:to>
      <xdr:col>4</xdr:col>
      <xdr:colOff>681196</xdr:colOff>
      <xdr:row>0</xdr:row>
      <xdr:rowOff>982314</xdr:rowOff>
    </xdr:to>
    <xdr:pic>
      <xdr:nvPicPr>
        <xdr:cNvPr id="3" name="Kuva 2">
          <a:extLst>
            <a:ext uri="{FF2B5EF4-FFF2-40B4-BE49-F238E27FC236}">
              <a16:creationId xmlns:a16="http://schemas.microsoft.com/office/drawing/2014/main" id="{05A2CDE4-B8DF-47C8-BB0E-42B8A4B9DC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4312" y="178594"/>
          <a:ext cx="3110072" cy="80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761999</xdr:colOff>
      <xdr:row>0</xdr:row>
      <xdr:rowOff>178593</xdr:rowOff>
    </xdr:from>
    <xdr:to>
      <xdr:col>4</xdr:col>
      <xdr:colOff>681196</xdr:colOff>
      <xdr:row>0</xdr:row>
      <xdr:rowOff>982313</xdr:rowOff>
    </xdr:to>
    <xdr:pic>
      <xdr:nvPicPr>
        <xdr:cNvPr id="4" name="Kuva 3">
          <a:extLst>
            <a:ext uri="{FF2B5EF4-FFF2-40B4-BE49-F238E27FC236}">
              <a16:creationId xmlns:a16="http://schemas.microsoft.com/office/drawing/2014/main" id="{814A220B-AAA6-4A86-84EA-C5DA6AFCBF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4312" y="178593"/>
          <a:ext cx="3110072" cy="80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750093</xdr:colOff>
      <xdr:row>0</xdr:row>
      <xdr:rowOff>190500</xdr:rowOff>
    </xdr:from>
    <xdr:to>
      <xdr:col>4</xdr:col>
      <xdr:colOff>669290</xdr:colOff>
      <xdr:row>0</xdr:row>
      <xdr:rowOff>994220</xdr:rowOff>
    </xdr:to>
    <xdr:pic>
      <xdr:nvPicPr>
        <xdr:cNvPr id="3" name="Kuva 2">
          <a:extLst>
            <a:ext uri="{FF2B5EF4-FFF2-40B4-BE49-F238E27FC236}">
              <a16:creationId xmlns:a16="http://schemas.microsoft.com/office/drawing/2014/main" id="{BB1F43BE-DBC7-4356-93F4-D1FDCA221C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2406" y="190500"/>
          <a:ext cx="3110072" cy="80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773906</xdr:colOff>
      <xdr:row>0</xdr:row>
      <xdr:rowOff>154782</xdr:rowOff>
    </xdr:from>
    <xdr:to>
      <xdr:col>4</xdr:col>
      <xdr:colOff>693103</xdr:colOff>
      <xdr:row>0</xdr:row>
      <xdr:rowOff>1023938</xdr:rowOff>
    </xdr:to>
    <xdr:pic>
      <xdr:nvPicPr>
        <xdr:cNvPr id="3" name="Kuva 2">
          <a:extLst>
            <a:ext uri="{FF2B5EF4-FFF2-40B4-BE49-F238E27FC236}">
              <a16:creationId xmlns:a16="http://schemas.microsoft.com/office/drawing/2014/main" id="{3A275FCE-326A-41C6-8BDA-D210A7AADC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6906" y="154782"/>
          <a:ext cx="3308510"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773906</xdr:colOff>
      <xdr:row>0</xdr:row>
      <xdr:rowOff>154782</xdr:rowOff>
    </xdr:from>
    <xdr:to>
      <xdr:col>4</xdr:col>
      <xdr:colOff>693103</xdr:colOff>
      <xdr:row>0</xdr:row>
      <xdr:rowOff>1055688</xdr:rowOff>
    </xdr:to>
    <xdr:pic>
      <xdr:nvPicPr>
        <xdr:cNvPr id="2" name="Kuva 1">
          <a:extLst>
            <a:ext uri="{FF2B5EF4-FFF2-40B4-BE49-F238E27FC236}">
              <a16:creationId xmlns:a16="http://schemas.microsoft.com/office/drawing/2014/main" id="{62C95033-4673-4587-9AAB-2C5B8E1F65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6906" y="154782"/>
          <a:ext cx="3308510" cy="900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773906</xdr:colOff>
      <xdr:row>0</xdr:row>
      <xdr:rowOff>154782</xdr:rowOff>
    </xdr:from>
    <xdr:to>
      <xdr:col>4</xdr:col>
      <xdr:colOff>693103</xdr:colOff>
      <xdr:row>0</xdr:row>
      <xdr:rowOff>1047750</xdr:rowOff>
    </xdr:to>
    <xdr:pic>
      <xdr:nvPicPr>
        <xdr:cNvPr id="2" name="Kuva 1">
          <a:extLst>
            <a:ext uri="{FF2B5EF4-FFF2-40B4-BE49-F238E27FC236}">
              <a16:creationId xmlns:a16="http://schemas.microsoft.com/office/drawing/2014/main" id="{F86863E6-D628-4C80-9372-C5CB6D6E5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6906" y="154782"/>
          <a:ext cx="3308510" cy="89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773906</xdr:colOff>
      <xdr:row>0</xdr:row>
      <xdr:rowOff>154781</xdr:rowOff>
    </xdr:from>
    <xdr:to>
      <xdr:col>4</xdr:col>
      <xdr:colOff>693103</xdr:colOff>
      <xdr:row>0</xdr:row>
      <xdr:rowOff>1071562</xdr:rowOff>
    </xdr:to>
    <xdr:pic>
      <xdr:nvPicPr>
        <xdr:cNvPr id="2" name="Kuva 1">
          <a:extLst>
            <a:ext uri="{FF2B5EF4-FFF2-40B4-BE49-F238E27FC236}">
              <a16:creationId xmlns:a16="http://schemas.microsoft.com/office/drawing/2014/main" id="{76F85DE4-198F-4E83-A544-CF3D5417FC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6906" y="154781"/>
          <a:ext cx="330851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9C8D04-FAE7-4D07-825D-1082E934C5C7}" name="Taulukko1" displayName="Taulukko1" ref="A6:B22" totalsRowShown="0" headerRowDxfId="44">
  <autoFilter ref="A6:B22" xr:uid="{849C8D04-FAE7-4D07-825D-1082E934C5C7}"/>
  <tableColumns count="2">
    <tableColumn id="1" xr3:uid="{709DFEF5-BFB6-42EC-8A6E-6ED40DB3B37D}" name="Datum"/>
    <tableColumn id="2" xr3:uid="{83A9DB97-D0BA-44A0-B8A5-FF9294E3A248}" name="Åtgärder"/>
  </tableColumns>
  <tableStyleInfo name="Otsikk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F13582-63B5-43C9-8705-ED9ACDDF48D4}" name="Taulukko2" displayName="Taulukko2" ref="A1:B1048573" totalsRowShown="0" headerRowDxfId="43" dataDxfId="42">
  <autoFilter ref="A1:B1048573" xr:uid="{3724D241-12B5-436F-B3B3-F73778BC119A}"/>
  <sortState xmlns:xlrd2="http://schemas.microsoft.com/office/spreadsheetml/2017/richdata2" ref="A2:B1048573">
    <sortCondition ref="A1:A1048573"/>
  </sortState>
  <tableColumns count="2">
    <tableColumn id="1" xr3:uid="{55EABF35-B6CA-45A3-B037-AB5F20424EAD}" name="Ärende" dataDxfId="41" dataCellStyle="20 % - Aksentti3"/>
    <tableColumn id="2" xr3:uid="{A5BCD0FA-8845-4972-9E3C-F51BF4074380}" name="Anvisning" dataDxfId="40"/>
  </tableColumns>
  <tableStyleInfo name="TableStyleLight16" showFirstColumn="0" showLastColumn="0" showRowStripes="1" showColumnStripes="0"/>
</table>
</file>

<file path=xl/theme/theme1.xml><?xml version="1.0" encoding="utf-8"?>
<a:theme xmlns:a="http://schemas.openxmlformats.org/drawingml/2006/main" name="ARA2021">
  <a:themeElements>
    <a:clrScheme name="ARA-asiakirjat">
      <a:dk1>
        <a:srgbClr val="262626"/>
      </a:dk1>
      <a:lt1>
        <a:srgbClr val="FFFFFF"/>
      </a:lt1>
      <a:dk2>
        <a:srgbClr val="2E5053"/>
      </a:dk2>
      <a:lt2>
        <a:srgbClr val="F2F2F2"/>
      </a:lt2>
      <a:accent1>
        <a:srgbClr val="79A130"/>
      </a:accent1>
      <a:accent2>
        <a:srgbClr val="199BE6"/>
      </a:accent2>
      <a:accent3>
        <a:srgbClr val="329FA9"/>
      </a:accent3>
      <a:accent4>
        <a:srgbClr val="2E5053"/>
      </a:accent4>
      <a:accent5>
        <a:srgbClr val="9933CC"/>
      </a:accent5>
      <a:accent6>
        <a:srgbClr val="C73D82"/>
      </a:accent6>
      <a:hlink>
        <a:srgbClr val="0070C0"/>
      </a:hlink>
      <a:folHlink>
        <a:srgbClr val="79A130"/>
      </a:folHlink>
    </a:clrScheme>
    <a:fontScheme name="ARA 2020">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59C3-3F26-4FC4-9EAB-4644F930F874}">
  <dimension ref="A1:G15"/>
  <sheetViews>
    <sheetView tabSelected="1" workbookViewId="0">
      <selection activeCell="B17" sqref="B17"/>
    </sheetView>
  </sheetViews>
  <sheetFormatPr defaultRowHeight="13.8" x14ac:dyDescent="0.25"/>
  <cols>
    <col min="1" max="1" width="27.7265625" customWidth="1"/>
    <col min="2" max="2" width="49.1796875" customWidth="1"/>
    <col min="3" max="3" width="14.453125" customWidth="1"/>
    <col min="4" max="4" width="48.90625" style="399" customWidth="1"/>
  </cols>
  <sheetData>
    <row r="1" spans="1:7" ht="24.6" x14ac:dyDescent="0.25">
      <c r="A1" s="391" t="s">
        <v>0</v>
      </c>
      <c r="B1" s="392"/>
      <c r="C1" s="392"/>
      <c r="D1" s="400"/>
    </row>
    <row r="2" spans="1:7" ht="40.35" customHeight="1" x14ac:dyDescent="0.25">
      <c r="A2" s="393" t="s">
        <v>435</v>
      </c>
      <c r="E2" s="394"/>
      <c r="F2" s="394"/>
      <c r="G2" s="394"/>
    </row>
    <row r="3" spans="1:7" ht="22.8" customHeight="1" x14ac:dyDescent="0.25">
      <c r="A3" t="s">
        <v>436</v>
      </c>
      <c r="E3" s="394"/>
      <c r="F3" s="394"/>
      <c r="G3" s="394"/>
    </row>
    <row r="4" spans="1:7" ht="22.35" customHeight="1" x14ac:dyDescent="0.25">
      <c r="A4" t="s">
        <v>437</v>
      </c>
      <c r="E4" s="394"/>
      <c r="F4" s="394"/>
      <c r="G4" s="394"/>
    </row>
    <row r="5" spans="1:7" ht="35.549999999999997" customHeight="1" x14ac:dyDescent="0.3">
      <c r="A5" s="404" t="s">
        <v>434</v>
      </c>
    </row>
    <row r="6" spans="1:7" ht="29.1" customHeight="1" x14ac:dyDescent="0.25">
      <c r="A6" s="395" t="s">
        <v>425</v>
      </c>
      <c r="B6" s="395" t="s">
        <v>426</v>
      </c>
    </row>
    <row r="7" spans="1:7" x14ac:dyDescent="0.25">
      <c r="A7" s="396">
        <v>44785</v>
      </c>
      <c r="B7" s="394" t="s">
        <v>427</v>
      </c>
    </row>
    <row r="8" spans="1:7" x14ac:dyDescent="0.25">
      <c r="A8" s="396">
        <v>45107</v>
      </c>
      <c r="B8" t="s">
        <v>438</v>
      </c>
    </row>
    <row r="9" spans="1:7" x14ac:dyDescent="0.25">
      <c r="A9" s="397">
        <v>45107</v>
      </c>
      <c r="B9" s="394" t="s">
        <v>427</v>
      </c>
    </row>
    <row r="10" spans="1:7" ht="55.2" x14ac:dyDescent="0.25">
      <c r="A10" s="397">
        <v>45200</v>
      </c>
      <c r="B10" s="394" t="s">
        <v>439</v>
      </c>
    </row>
    <row r="11" spans="1:7" ht="27.6" x14ac:dyDescent="0.25">
      <c r="A11" s="397">
        <v>45200</v>
      </c>
      <c r="B11" s="269" t="s">
        <v>440</v>
      </c>
      <c r="E11" t="s">
        <v>429</v>
      </c>
    </row>
    <row r="12" spans="1:7" ht="69" x14ac:dyDescent="0.25">
      <c r="A12" s="397">
        <v>45200</v>
      </c>
      <c r="B12" s="398" t="s">
        <v>441</v>
      </c>
    </row>
    <row r="13" spans="1:7" ht="27.6" x14ac:dyDescent="0.25">
      <c r="A13" s="397">
        <v>45200</v>
      </c>
      <c r="B13" s="398" t="s">
        <v>442</v>
      </c>
    </row>
    <row r="14" spans="1:7" x14ac:dyDescent="0.25">
      <c r="A14" s="396">
        <v>45200</v>
      </c>
      <c r="B14" s="398" t="s">
        <v>443</v>
      </c>
    </row>
    <row r="15" spans="1:7" x14ac:dyDescent="0.25">
      <c r="A15" s="396">
        <v>45200</v>
      </c>
      <c r="B15" t="s">
        <v>444</v>
      </c>
    </row>
  </sheetData>
  <pageMargins left="0.7" right="0.7" top="0.75" bottom="0.75" header="0.3" footer="0.3"/>
  <pageSetup paperSize="9" orientation="portrait" horizontalDpi="1200" verticalDpi="12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26E6-8AD1-4BB6-85F7-4849B314BB7E}">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389" t="s">
        <v>417</v>
      </c>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2023'!B3="","",'Efterkalkyl 2023'!B3)</f>
        <v/>
      </c>
      <c r="C3" s="270"/>
      <c r="D3" s="316" t="str">
        <f>IF('Efterkalkyl 2023'!D3="","",'Efterkalkyl 2023'!D3)</f>
        <v/>
      </c>
      <c r="E3" s="270"/>
      <c r="F3" s="316" t="str">
        <f>IF('Efterkalkyl 2023'!F3="","",'Efterkalkyl 2023'!F3)</f>
        <v/>
      </c>
      <c r="G3" s="270"/>
      <c r="H3" s="316" t="str">
        <f>IF('Efterkalkyl 2023'!H3="","",'Efterkalkyl 2023'!H3)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355"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346"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347"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351"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348"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356"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348"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3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348"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3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363"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365"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2023'!B62</f>
        <v>0</v>
      </c>
      <c r="C61" s="124" t="str">
        <f t="shared" si="4"/>
        <v/>
      </c>
      <c r="D61" s="10">
        <f>'Efterkalkyl 2023'!D62</f>
        <v>0</v>
      </c>
      <c r="E61" s="124" t="str">
        <f t="shared" si="5"/>
        <v/>
      </c>
      <c r="F61" s="10">
        <f>'Efterkalkyl 2023'!F62</f>
        <v>0</v>
      </c>
      <c r="G61" s="124" t="str">
        <f t="shared" si="6"/>
        <v/>
      </c>
      <c r="H61" s="10">
        <f>'Efterkalkyl 2023'!H62</f>
        <v>0</v>
      </c>
      <c r="I61" s="124" t="str">
        <f t="shared" si="7"/>
        <v/>
      </c>
      <c r="J61" s="274"/>
    </row>
    <row r="62" spans="1:10" s="9" customFormat="1" ht="37.799999999999997" customHeight="1" x14ac:dyDescent="0.25">
      <c r="A62" s="366"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367" t="s">
        <v>414</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348"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3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368"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365"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2023'!B79</f>
        <v>0</v>
      </c>
      <c r="C78" s="52" t="str">
        <f t="shared" si="8"/>
        <v/>
      </c>
      <c r="D78" s="51">
        <f>'Efterkalkyl 2023'!D79</f>
        <v>0</v>
      </c>
      <c r="E78" s="52" t="str">
        <f t="shared" si="9"/>
        <v/>
      </c>
      <c r="F78" s="51">
        <f>'Efterkalkyl 2023'!F79</f>
        <v>0</v>
      </c>
      <c r="G78" s="52" t="str">
        <f t="shared" si="10"/>
        <v/>
      </c>
      <c r="H78" s="51">
        <f>'Efterkalkyl 2023'!H79</f>
        <v>0</v>
      </c>
      <c r="I78" s="52" t="str">
        <f t="shared" si="11"/>
        <v/>
      </c>
      <c r="J78" s="274"/>
    </row>
    <row r="79" spans="1:10" s="9" customFormat="1" ht="39" customHeight="1" x14ac:dyDescent="0.25">
      <c r="A79" s="369"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367" t="s">
        <v>71</v>
      </c>
      <c r="B80" s="47"/>
      <c r="C80" s="337"/>
      <c r="D80" s="47"/>
      <c r="E80" s="337"/>
      <c r="F80" s="47"/>
      <c r="G80" s="337"/>
      <c r="H80" s="47"/>
      <c r="I80" s="337"/>
      <c r="J80" s="274"/>
    </row>
    <row r="81" spans="1:10" s="12" customFormat="1" ht="31.8" customHeight="1" thickTop="1" x14ac:dyDescent="0.25">
      <c r="A81" s="3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370"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3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368"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373"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2023'!B94</f>
        <v>0</v>
      </c>
      <c r="C93" s="52" t="str">
        <f t="shared" si="12"/>
        <v/>
      </c>
      <c r="D93" s="51">
        <f>'Efterkalkyl 2023'!D94</f>
        <v>0</v>
      </c>
      <c r="E93" s="52" t="str">
        <f t="shared" si="13"/>
        <v/>
      </c>
      <c r="F93" s="51">
        <f>'Efterkalkyl 2023'!F94</f>
        <v>0</v>
      </c>
      <c r="G93" s="52" t="str">
        <f t="shared" si="14"/>
        <v/>
      </c>
      <c r="H93" s="51">
        <f>'Efterkalkyl 2023'!H94</f>
        <v>0</v>
      </c>
      <c r="I93" s="52" t="str">
        <f t="shared" si="15"/>
        <v/>
      </c>
      <c r="J93" s="274"/>
    </row>
    <row r="94" spans="1:10" s="9" customFormat="1" ht="45.6" customHeight="1" x14ac:dyDescent="0.25">
      <c r="A94" s="372"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374" t="s">
        <v>84</v>
      </c>
      <c r="B95" s="166"/>
      <c r="C95" s="166"/>
      <c r="D95" s="166"/>
      <c r="E95" s="338"/>
      <c r="F95" s="166"/>
      <c r="G95" s="338"/>
      <c r="H95" s="166"/>
      <c r="I95" s="338"/>
      <c r="J95" s="274"/>
    </row>
    <row r="96" spans="1:10" s="9" customFormat="1" ht="38.4" customHeight="1" thickTop="1" x14ac:dyDescent="0.25">
      <c r="A96" s="245" t="s">
        <v>85</v>
      </c>
      <c r="B96" s="117">
        <f>'Efterkalkyl 2023'!B103</f>
        <v>0</v>
      </c>
      <c r="C96" s="336"/>
      <c r="D96" s="117">
        <f>'Efterkalkyl 2023'!D103</f>
        <v>0</v>
      </c>
      <c r="E96" s="339"/>
      <c r="F96" s="117">
        <f>'Efterkalkyl 2023'!F103</f>
        <v>0</v>
      </c>
      <c r="G96" s="339"/>
      <c r="H96" s="117">
        <f>'Efterkalkyl 2023'!H103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49.8" customHeight="1" x14ac:dyDescent="0.25">
      <c r="A101" s="173" t="s">
        <v>89</v>
      </c>
      <c r="B101" s="70"/>
      <c r="C101" s="73"/>
      <c r="D101" s="70"/>
      <c r="E101" s="71"/>
      <c r="F101" s="70"/>
      <c r="G101" s="71"/>
      <c r="H101" s="70"/>
      <c r="I101" s="71"/>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375"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375"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376"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415</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384"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385" t="s">
        <v>108</v>
      </c>
      <c r="B121" s="51">
        <f>'Efterkalkyl 2023'!B122</f>
        <v>0</v>
      </c>
      <c r="C121" s="76"/>
      <c r="D121" s="51">
        <f>'Efterkalkyl 2023'!D122</f>
        <v>0</v>
      </c>
      <c r="E121" s="76"/>
      <c r="F121" s="51">
        <f>'Efterkalkyl 2023'!F122</f>
        <v>0</v>
      </c>
      <c r="G121" s="76"/>
      <c r="H121" s="51">
        <f>'Efterkalkyl 2023'!H122</f>
        <v>0</v>
      </c>
      <c r="I121" s="76"/>
      <c r="J121" s="274"/>
    </row>
    <row r="122" spans="1:10" s="9" customFormat="1" ht="31.8" customHeight="1" x14ac:dyDescent="0.25">
      <c r="A122" s="386" t="s">
        <v>109</v>
      </c>
      <c r="B122" s="78">
        <f>SUM(B120:B121)</f>
        <v>0</v>
      </c>
      <c r="C122" s="76"/>
      <c r="D122" s="78">
        <f>SUM(D120:D121)</f>
        <v>0</v>
      </c>
      <c r="E122" s="76"/>
      <c r="F122" s="78">
        <f>SUM(F120:F121)</f>
        <v>0</v>
      </c>
      <c r="G122" s="76"/>
      <c r="H122" s="78">
        <f>SUM(H120:H121)</f>
        <v>0</v>
      </c>
      <c r="I122" s="76"/>
      <c r="J122" s="274"/>
    </row>
    <row r="123" spans="1:10" s="9" customFormat="1" ht="52.8" customHeight="1" x14ac:dyDescent="0.3">
      <c r="A123" s="143" t="s">
        <v>416</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384"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385" t="s">
        <v>108</v>
      </c>
      <c r="B131" s="51">
        <f>'Efterkalkyl 2023'!B132</f>
        <v>0</v>
      </c>
      <c r="C131" s="76"/>
      <c r="D131" s="51">
        <f>'Efterkalkyl 2023'!D132</f>
        <v>0</v>
      </c>
      <c r="E131" s="76"/>
      <c r="F131" s="51">
        <f>'Efterkalkyl 2023'!F132</f>
        <v>0</v>
      </c>
      <c r="G131" s="76"/>
      <c r="H131" s="51">
        <f>'Efterkalkyl 2023'!H132</f>
        <v>0</v>
      </c>
      <c r="I131" s="76"/>
      <c r="J131" s="274"/>
    </row>
    <row r="132" spans="1:10" ht="29.4" customHeight="1" x14ac:dyDescent="0.25">
      <c r="A132" s="386"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384"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385" t="s">
        <v>108</v>
      </c>
      <c r="B137" s="10">
        <f>'Efterkalkyl 2023'!B138</f>
        <v>0</v>
      </c>
      <c r="C137" s="145"/>
      <c r="D137" s="10">
        <f>'Efterkalkyl 2023'!D138</f>
        <v>0</v>
      </c>
      <c r="E137" s="145"/>
      <c r="F137" s="10">
        <f>'Efterkalkyl 2023'!F138</f>
        <v>0</v>
      </c>
      <c r="G137" s="145"/>
      <c r="H137" s="10">
        <f>'Efterkalkyl 2023'!H138</f>
        <v>0</v>
      </c>
      <c r="I137" s="145"/>
      <c r="J137" s="274"/>
    </row>
    <row r="138" spans="1:10" s="9" customFormat="1" ht="31.2" customHeight="1" x14ac:dyDescent="0.25">
      <c r="A138" s="386"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378"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5.6" customHeight="1" thickTop="1" x14ac:dyDescent="0.25">
      <c r="A147" s="377" t="s">
        <v>408</v>
      </c>
      <c r="B147" s="150">
        <f>SUM(B140:B146)</f>
        <v>0</v>
      </c>
      <c r="C147" s="298"/>
      <c r="D147" s="150">
        <f>SUM(D140:D146)</f>
        <v>0</v>
      </c>
      <c r="E147" s="298"/>
      <c r="F147" s="150">
        <f>SUM(F140:F146)</f>
        <v>0</v>
      </c>
      <c r="G147" s="298"/>
      <c r="H147" s="150">
        <f>SUM(H140:H146)</f>
        <v>0</v>
      </c>
      <c r="I147" s="298"/>
      <c r="J147" s="274"/>
    </row>
    <row r="148" spans="1:10" s="14" customFormat="1" ht="87.6"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2023'!B149</f>
        <v>0</v>
      </c>
      <c r="C154" s="343"/>
      <c r="D154" s="301"/>
      <c r="E154" s="336"/>
      <c r="F154" s="300"/>
      <c r="G154" s="340"/>
      <c r="H154" s="340"/>
      <c r="I154" s="340"/>
      <c r="J154" s="274"/>
    </row>
    <row r="155" spans="1:10" s="14" customFormat="1" ht="38.4" customHeight="1" x14ac:dyDescent="0.25">
      <c r="A155" s="133" t="s">
        <v>133</v>
      </c>
      <c r="B155" s="188">
        <f>'Efterkalkyl 2023'!B150</f>
        <v>0</v>
      </c>
      <c r="C155" s="343"/>
      <c r="D155" s="301"/>
      <c r="E155" s="336"/>
      <c r="F155" s="300"/>
      <c r="G155" s="340"/>
      <c r="H155" s="340"/>
      <c r="I155" s="340"/>
      <c r="J155" s="274"/>
    </row>
    <row r="156" spans="1:10" s="14" customFormat="1" ht="38.4" customHeight="1" thickBot="1" x14ac:dyDescent="0.3">
      <c r="A156" s="133" t="s">
        <v>134</v>
      </c>
      <c r="B156" s="188">
        <f>'Efterkalkyl 2023'!B151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381"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381"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2023'!B174</f>
        <v>0</v>
      </c>
      <c r="C177" s="71"/>
      <c r="D177" s="284">
        <f>'Efterkalkyl 2023'!D174</f>
        <v>0</v>
      </c>
      <c r="F177" s="284">
        <f>'Efterkalkyl 2023'!F174</f>
        <v>0</v>
      </c>
      <c r="G177" s="336"/>
      <c r="H177" s="284">
        <f>'Efterkalkyl 2023'!H174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380"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2023'!B185</f>
        <v>0</v>
      </c>
      <c r="C188" s="71"/>
      <c r="D188" s="279">
        <f>'Efterkalkyl 2023'!D185</f>
        <v>0</v>
      </c>
      <c r="F188" s="279">
        <f>'Efterkalkyl 2023'!F185</f>
        <v>0</v>
      </c>
      <c r="G188" s="336"/>
      <c r="H188" s="279">
        <f>'Efterkalkyl 2023'!H185</f>
        <v>0</v>
      </c>
      <c r="I188" s="336"/>
    </row>
    <row r="189" spans="1:10" ht="25.05" customHeight="1" x14ac:dyDescent="0.25">
      <c r="A189" s="174" t="s">
        <v>161</v>
      </c>
      <c r="B189" s="90">
        <f>'Efterkalkyl 2023'!B186</f>
        <v>0</v>
      </c>
      <c r="C189" s="71"/>
      <c r="D189" s="284">
        <f>'Efterkalkyl 2023'!D186</f>
        <v>0</v>
      </c>
      <c r="F189" s="284">
        <f>'Efterkalkyl 2023'!F186</f>
        <v>0</v>
      </c>
      <c r="G189" s="336"/>
      <c r="H189" s="284">
        <f>'Efterkalkyl 2023'!H186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37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2023'!B198</f>
        <v>0</v>
      </c>
      <c r="C199" s="71"/>
      <c r="D199" s="284">
        <f>'Efterkalkyl 2023'!D198</f>
        <v>0</v>
      </c>
      <c r="F199" s="284">
        <f>'Efterkalkyl 2023'!F198</f>
        <v>0</v>
      </c>
      <c r="G199" s="336"/>
      <c r="H199" s="284">
        <f>'Efterkalkyl 2023'!H198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380"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2023'!B207</f>
        <v>0</v>
      </c>
      <c r="C208" s="71"/>
      <c r="D208" s="284">
        <f>'Efterkalkyl 2023'!D207</f>
        <v>0</v>
      </c>
      <c r="E208" s="95"/>
      <c r="F208" s="284">
        <f>'Efterkalkyl 2023'!F207</f>
        <v>0</v>
      </c>
      <c r="G208" s="336"/>
      <c r="H208" s="284">
        <f>'Efterkalkyl 2023'!H207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380"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243" t="s">
        <v>182</v>
      </c>
      <c r="E218" s="95"/>
      <c r="F218" s="40"/>
      <c r="G218" s="336"/>
      <c r="H218" s="336"/>
      <c r="I218" s="336"/>
    </row>
    <row r="219" spans="1:9" ht="54.6" customHeight="1" x14ac:dyDescent="0.25">
      <c r="A219" s="382" t="s">
        <v>183</v>
      </c>
      <c r="B219"/>
      <c r="C219" s="102"/>
      <c r="D219" s="71"/>
      <c r="E219" s="71"/>
      <c r="F219" s="40"/>
      <c r="G219" s="336"/>
      <c r="H219" s="336"/>
      <c r="I219" s="336"/>
    </row>
    <row r="220" spans="1:9" ht="43.2" customHeight="1" x14ac:dyDescent="0.25">
      <c r="A220" s="383" t="s">
        <v>184</v>
      </c>
      <c r="B220"/>
      <c r="C220" s="71"/>
      <c r="E220" s="95"/>
      <c r="F220" s="40"/>
      <c r="G220" s="317"/>
      <c r="H220" s="317"/>
      <c r="I220" s="317"/>
    </row>
    <row r="221" spans="1:9" ht="27.6" x14ac:dyDescent="0.25">
      <c r="A221" s="243"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dKJz+LHT1+D61s0iktI6naG/8+ygktSn4kouRNvjvaTt4drZWfIvjxGJOTCg3mPBvrx7HF6rRU+xWEsUxd/RmA==" saltValue="hBj2bsjwqDnMwOsapSkyyA==" spinCount="100000" sheet="1" objects="1" scenarios="1"/>
  <conditionalFormatting sqref="B3">
    <cfRule type="expression" dxfId="11" priority="4">
      <formula>B3=#REF!</formula>
    </cfRule>
  </conditionalFormatting>
  <conditionalFormatting sqref="D3">
    <cfRule type="expression" dxfId="10" priority="3">
      <formula>D3=#REF!</formula>
    </cfRule>
  </conditionalFormatting>
  <conditionalFormatting sqref="F3">
    <cfRule type="expression" dxfId="9" priority="2">
      <formula>F3=#REF!</formula>
    </cfRule>
  </conditionalFormatting>
  <conditionalFormatting sqref="H3">
    <cfRule type="expression" dxfId="8" priority="1">
      <formula>H3=#REF!</formula>
    </cfRule>
  </conditionalFormatting>
  <dataValidations count="33">
    <dataValidation allowBlank="1" showInputMessage="1" showErrorMessage="1" promptTitle="Vuokravakuudet" prompt="Esitetään pelkästään lainat. Jos vuokravakuudet on kirjattu pitkäaikaisiin velkoihin, esitetään ne muissa rahoitukseen vaikuttavissa tapahtumissa. " sqref="D185 F185 H185" xr:uid="{D7B3407A-6DCC-452F-83F2-C0080F64B29E}"/>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95F6BA75-D778-4F33-ACEF-C7CF7789B389}"/>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8E5047D7-FFED-4B19-921E-E68A87AD0EE4}"/>
    <dataValidation allowBlank="1" showInputMessage="1" showErrorMessage="1" prompt="Täytä huoneistoala- ja tilikauden pituus -solu. " sqref="E64 E82" xr:uid="{CC99D7B9-1B36-49A8-B2C8-262D12E151A8}"/>
    <dataValidation allowBlank="1" showErrorMessage="1" sqref="H96" xr:uid="{C24E9BBD-E146-428B-AA39-320E4CBF571B}"/>
    <dataValidation allowBlank="1" showInputMessage="1" showErrorMessage="1" promptTitle="Obligatorisk information" prompt="Den finansiella ställningen i balansräkningen för föregående räkenskapsperiod skall tas upp i kalkylen. Summorna tas från föregående räkenskapsperiods bokslut eller efterkalkylen, om en sådan har gjorts upp utifrån hyrorna för 2016." sqref="B154" xr:uid="{742EC69A-F8ED-4500-B79C-4688D150C9C4}"/>
    <dataValidation allowBlank="1" showInputMessage="1" showErrorMessage="1" prompt="Fyll i enhetens räkenskapsperiod från startdatumet till slutdatumet i den här rutan. T.ex. 1.1-31.12.2023." sqref="A9" xr:uid="{A701D1A2-8F46-45D8-A1FD-D892E5BA0412}"/>
    <dataValidation operator="notBetween" showInputMessage="1" showErrorMessage="1" sqref="A11" xr:uid="{5A0D8FAB-D941-45D4-BDD7-DF49E38940F9}"/>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5E593191-F688-412E-BBBB-211C25EAE3F2}"/>
    <dataValidation allowBlank="1" showInputMessage="1" showErrorMessage="1" promptTitle="Obs." prompt="Obs! Nyttjandegraden fås automatiskt med formel = realiserade hyror / budgeterade hyror. _x000a__x000a_Kalkylen skyddas med lösenordet ”ara”." sqref="B16" xr:uid="{30A835F7-B662-40E9-86FB-E1C0874D3739}"/>
    <dataValidation allowBlank="1" showInputMessage="1" showErrorMessage="1" promptTitle="Bokföring av kostnader" prompt="Kostnaderna matas in med plustecken." sqref="B27 D27 F27 H27" xr:uid="{EB2BF897-8624-4CCB-A132-1E05C975A323}"/>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32958B24-7BFF-41DD-8881-A9A6A900ECD0}"/>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A36E7583-A0CE-43A2-8842-958CA9F0238F}"/>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21BA93FF-B8AB-4E69-96B4-C77A79D7DC9D}"/>
    <dataValidation allowBlank="1" showInputMessage="1" showErrorMessage="1" promptTitle="Amorteringar" prompt="Ange endast amorteringar på objekt som omfattas av självkostnadshyran." sqref="B52 B69 D52 F52 H52 D69 F69 H69" xr:uid="{4F9C7C02-B48D-4E39-8CC9-0EE2F02386E1}"/>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0B212425-7114-41CF-8D4B-575AF19E6A6E}"/>
    <dataValidation allowBlank="1" showInputMessage="1" showErrorMessage="1" promptTitle="Anvisning" prompt="Från efterkalkylen för föregående räkenskapsperiod ”finansiell återstod för investeringar i självkostnadsuthyrning i slutet av räkenskapsperioden”. _x000a__x000a_" sqref="B96" xr:uid="{3EE9CB4A-C0E9-41BE-9E6A-90C39B83F799}"/>
    <dataValidation allowBlank="1" showErrorMessage="1" prompt="_x000a__x000a_" sqref="D96 F96" xr:uid="{65B06C1B-6ECD-4FD2-AEED-7BA6A4A55F37}"/>
    <dataValidation allowBlank="1" showInputMessage="1" showErrorMessage="1" promptTitle="Erhållna bidrag" prompt="I summan ingår erhållna understöd för investeringar." sqref="B97 D97 F97 H97" xr:uid="{C47ADFEE-126A-4D7C-9982-ED0A53DA6C98}"/>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1C4AD050-41B2-4DC3-9FA9-7019669E6C32}"/>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D7ACEC1C-4B7C-40C7-883A-A1C485F15A45}"/>
    <dataValidation allowBlank="1" showInputMessage="1" showErrorMessage="1" promptTitle="Anvisning" prompt="Siffrorna tas direkt från resultaträkning. Observera att även finansieringskostnader ska läggas till i kostnaderna." sqref="D161 F161 H161" xr:uid="{3F90A450-F51C-4492-B56B-8AE45511EBA5}"/>
    <dataValidation allowBlank="1" showInputMessage="1" showErrorMessage="1" promptTitle="Anvisning" prompt="Siffrorna matas in direkt från resultaträkning. Observera att även finansiella intäkter ska läggas till intäkterna." sqref="D160 F160 H160" xr:uid="{47C0FF5F-3039-4EBD-923E-EB794581A444}"/>
    <dataValidation allowBlank="1" showInputMessage="1" showErrorMessage="1" promptTitle="Anvisning" prompt="Siffrorna matas in direkt från bokslutet. Observera att även finansiella intäkter ska läggas till intäkterna." sqref="B160" xr:uid="{B97DDF3A-EBA1-4A6C-A47D-DCD08CD398C7}"/>
    <dataValidation allowBlank="1" showInputMessage="1" showErrorMessage="1" promptTitle="Anvisning" prompt="Siffrorna tas direkt från bokslutet. Observera att även finansieringskostnader ska läggas till i kostnaderna." sqref="B161" xr:uid="{4F3668FA-EC49-40AB-A942-3705B197C9DE}"/>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45F1D385-506D-4066-89C9-F71F3BB480B0}"/>
    <dataValidation allowBlank="1" showInputMessage="1" showErrorMessage="1" promptTitle="Kontroll" prompt="Kontrollera vid behov formeln. _x000a__x000a_Skyddet kan öppnas med lösenordet ”ara”._x000a_" sqref="B183 D183 F183 H183 B196 D196 F196 H196" xr:uid="{825D9BF4-953F-4AE2-8A12-1DF1D65045D8}"/>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94D0395C-8ADB-4554-9A1B-8EC3A6F14A7C}"/>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0637FD6D-839E-466C-8EDF-29143FD4AACE}"/>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12041589-B84F-45B8-AA87-925D76BABFB7}"/>
    <dataValidation allowBlank="1" showInputMessage="1" showErrorMessage="1" prompt="Fyll i cellerna för lägenhetsyta och räkenskapsperiodens längd." sqref="C14:C15 E14:E15 G14:G15 I14:I15 C18 E18 G18 I18" xr:uid="{9B3C0BA2-F920-4D1E-8B96-526C9671A498}"/>
    <dataValidation allowBlank="1" showInputMessage="1" showErrorMessage="1" prompt="Uppgifterna om utjämningsgruppen fylls i endast om samfundet använder utjämning. Kolumnen kan tas bort om den inte behövs." sqref="D2" xr:uid="{1F70202B-7E32-4E79-A708-8759B68BD0BB}"/>
    <dataValidation allowBlank="1" showInputMessage="1" showErrorMessage="1" promptTitle="Obligatorisk information" prompt="Följande års över-/underskatt, skötsel- och (finansiella) kostnader." sqref="B61 D61 F61 H61" xr:uid="{1EB582F0-ADAC-4C53-A6E2-016E4B74DD40}"/>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1870C-5EAA-4640-AC70-D617A7CEB62A}">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389" t="s">
        <v>417</v>
      </c>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2024'!B3="","",'Efterkalkyl 2024'!B3)</f>
        <v/>
      </c>
      <c r="C3" s="270"/>
      <c r="D3" s="316" t="str">
        <f>IF('Efterkalkyl 2024'!D3="","",'Efterkalkyl 2024'!D3)</f>
        <v/>
      </c>
      <c r="E3" s="270"/>
      <c r="F3" s="316" t="str">
        <f>IF('Efterkalkyl 2024'!F3="","",'Efterkalkyl 2024'!F3)</f>
        <v/>
      </c>
      <c r="G3" s="270"/>
      <c r="H3" s="316" t="str">
        <f>IF('Efterkalkyl 2024'!H3="","",'Efterkalkyl 2024'!H3)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355"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346"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347"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351"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348"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356"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348"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3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348"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3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363"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365"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2024'!B62</f>
        <v>0</v>
      </c>
      <c r="C61" s="124" t="str">
        <f t="shared" si="4"/>
        <v/>
      </c>
      <c r="D61" s="10">
        <f>'Efterkalkyl 2024'!D62</f>
        <v>0</v>
      </c>
      <c r="E61" s="124" t="str">
        <f t="shared" si="5"/>
        <v/>
      </c>
      <c r="F61" s="10">
        <f>'Efterkalkyl 2024'!F62</f>
        <v>0</v>
      </c>
      <c r="G61" s="124" t="str">
        <f t="shared" si="6"/>
        <v/>
      </c>
      <c r="H61" s="10">
        <f>'Efterkalkyl 2024'!H62</f>
        <v>0</v>
      </c>
      <c r="I61" s="124" t="str">
        <f t="shared" si="7"/>
        <v/>
      </c>
      <c r="J61" s="274"/>
    </row>
    <row r="62" spans="1:10" s="9" customFormat="1" ht="37.799999999999997" customHeight="1" x14ac:dyDescent="0.25">
      <c r="A62" s="366"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367" t="s">
        <v>414</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348"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3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368"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365"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2024'!B79</f>
        <v>0</v>
      </c>
      <c r="C78" s="52" t="str">
        <f t="shared" si="8"/>
        <v/>
      </c>
      <c r="D78" s="51">
        <f>'Efterkalkyl 2024'!D79</f>
        <v>0</v>
      </c>
      <c r="E78" s="52" t="str">
        <f t="shared" si="9"/>
        <v/>
      </c>
      <c r="F78" s="51">
        <f>'Efterkalkyl 2024'!F79</f>
        <v>0</v>
      </c>
      <c r="G78" s="52" t="str">
        <f t="shared" si="10"/>
        <v/>
      </c>
      <c r="H78" s="51">
        <f>'Efterkalkyl 2024'!H79</f>
        <v>0</v>
      </c>
      <c r="I78" s="52" t="str">
        <f t="shared" si="11"/>
        <v/>
      </c>
      <c r="J78" s="274"/>
    </row>
    <row r="79" spans="1:10" s="9" customFormat="1" ht="39" customHeight="1" x14ac:dyDescent="0.25">
      <c r="A79" s="369"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367" t="s">
        <v>71</v>
      </c>
      <c r="B80" s="47"/>
      <c r="C80" s="337"/>
      <c r="D80" s="47"/>
      <c r="E80" s="337"/>
      <c r="F80" s="47"/>
      <c r="G80" s="337"/>
      <c r="H80" s="47"/>
      <c r="I80" s="337"/>
      <c r="J80" s="274"/>
    </row>
    <row r="81" spans="1:10" s="12" customFormat="1" ht="31.8" customHeight="1" thickTop="1" x14ac:dyDescent="0.25">
      <c r="A81" s="3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370"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3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368"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373"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2024'!B94</f>
        <v>0</v>
      </c>
      <c r="C93" s="52" t="str">
        <f t="shared" si="12"/>
        <v/>
      </c>
      <c r="D93" s="51">
        <f>'Efterkalkyl 2024'!D94</f>
        <v>0</v>
      </c>
      <c r="E93" s="52" t="str">
        <f t="shared" si="13"/>
        <v/>
      </c>
      <c r="F93" s="51">
        <f>'Efterkalkyl 2024'!F94</f>
        <v>0</v>
      </c>
      <c r="G93" s="52" t="str">
        <f t="shared" si="14"/>
        <v/>
      </c>
      <c r="H93" s="51">
        <f>'Efterkalkyl 2024'!H94</f>
        <v>0</v>
      </c>
      <c r="I93" s="52" t="str">
        <f t="shared" si="15"/>
        <v/>
      </c>
      <c r="J93" s="274"/>
    </row>
    <row r="94" spans="1:10" s="9" customFormat="1" ht="45.6" customHeight="1" x14ac:dyDescent="0.25">
      <c r="A94" s="372"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374" t="s">
        <v>84</v>
      </c>
      <c r="B95" s="166"/>
      <c r="C95" s="166"/>
      <c r="D95" s="166"/>
      <c r="E95" s="338"/>
      <c r="F95" s="166"/>
      <c r="G95" s="338"/>
      <c r="H95" s="166"/>
      <c r="I95" s="338"/>
      <c r="J95" s="274"/>
    </row>
    <row r="96" spans="1:10" s="9" customFormat="1" ht="38.4" customHeight="1" thickTop="1" x14ac:dyDescent="0.25">
      <c r="A96" s="245" t="s">
        <v>85</v>
      </c>
      <c r="B96" s="117">
        <f>'Efterkalkyl 2024'!B103</f>
        <v>0</v>
      </c>
      <c r="C96" s="336"/>
      <c r="D96" s="117">
        <f>'Efterkalkyl 2024'!D103</f>
        <v>0</v>
      </c>
      <c r="E96" s="339"/>
      <c r="F96" s="117">
        <f>'Efterkalkyl 2024'!F103</f>
        <v>0</v>
      </c>
      <c r="G96" s="339"/>
      <c r="H96" s="117">
        <f>'Efterkalkyl 2024'!H103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49.8" customHeight="1" x14ac:dyDescent="0.25">
      <c r="A101" s="173" t="s">
        <v>89</v>
      </c>
      <c r="B101" s="70"/>
      <c r="C101" s="73"/>
      <c r="D101" s="70"/>
      <c r="E101" s="71"/>
      <c r="F101" s="70"/>
      <c r="G101" s="71"/>
      <c r="H101" s="70"/>
      <c r="I101" s="71"/>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375"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375"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376"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415</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384"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385" t="s">
        <v>108</v>
      </c>
      <c r="B121" s="51">
        <f>'Efterkalkyl 2024'!B122</f>
        <v>0</v>
      </c>
      <c r="C121" s="76"/>
      <c r="D121" s="51">
        <f>'Efterkalkyl 2024'!D122</f>
        <v>0</v>
      </c>
      <c r="E121" s="76"/>
      <c r="F121" s="51">
        <f>'Efterkalkyl 2024'!F122</f>
        <v>0</v>
      </c>
      <c r="G121" s="76"/>
      <c r="H121" s="51">
        <f>'Efterkalkyl 2024'!H122</f>
        <v>0</v>
      </c>
      <c r="I121" s="76"/>
      <c r="J121" s="274"/>
    </row>
    <row r="122" spans="1:10" s="9" customFormat="1" ht="31.8" customHeight="1" x14ac:dyDescent="0.25">
      <c r="A122" s="386" t="s">
        <v>109</v>
      </c>
      <c r="B122" s="78">
        <f>SUM(B120:B121)</f>
        <v>0</v>
      </c>
      <c r="C122" s="76"/>
      <c r="D122" s="78">
        <f>SUM(D120:D121)</f>
        <v>0</v>
      </c>
      <c r="E122" s="76"/>
      <c r="F122" s="78">
        <f>SUM(F120:F121)</f>
        <v>0</v>
      </c>
      <c r="G122" s="76"/>
      <c r="H122" s="78">
        <f>SUM(H120:H121)</f>
        <v>0</v>
      </c>
      <c r="I122" s="76"/>
      <c r="J122" s="274"/>
    </row>
    <row r="123" spans="1:10" s="9" customFormat="1" ht="52.8" customHeight="1" x14ac:dyDescent="0.3">
      <c r="A123" s="143" t="s">
        <v>416</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384"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385" t="s">
        <v>108</v>
      </c>
      <c r="B131" s="51">
        <f>'Efterkalkyl 2024'!B132</f>
        <v>0</v>
      </c>
      <c r="C131" s="76"/>
      <c r="D131" s="51">
        <f>'Efterkalkyl 2024'!D132</f>
        <v>0</v>
      </c>
      <c r="E131" s="76"/>
      <c r="F131" s="51">
        <f>'Efterkalkyl 2024'!F132</f>
        <v>0</v>
      </c>
      <c r="G131" s="76"/>
      <c r="H131" s="51">
        <f>'Efterkalkyl 2024'!H132</f>
        <v>0</v>
      </c>
      <c r="I131" s="76"/>
      <c r="J131" s="274"/>
    </row>
    <row r="132" spans="1:10" ht="29.4" customHeight="1" x14ac:dyDescent="0.25">
      <c r="A132" s="386"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384"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385" t="s">
        <v>108</v>
      </c>
      <c r="B137" s="10">
        <f>'Efterkalkyl 2024'!B138</f>
        <v>0</v>
      </c>
      <c r="C137" s="145"/>
      <c r="D137" s="10">
        <f>'Efterkalkyl 2024'!D138</f>
        <v>0</v>
      </c>
      <c r="E137" s="145"/>
      <c r="F137" s="10">
        <f>'Efterkalkyl 2024'!F138</f>
        <v>0</v>
      </c>
      <c r="G137" s="145"/>
      <c r="H137" s="10">
        <f>'Efterkalkyl 2024'!H138</f>
        <v>0</v>
      </c>
      <c r="I137" s="145"/>
      <c r="J137" s="274"/>
    </row>
    <row r="138" spans="1:10" s="9" customFormat="1" ht="31.2" customHeight="1" x14ac:dyDescent="0.25">
      <c r="A138" s="386"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378"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5.6" customHeight="1" thickTop="1" x14ac:dyDescent="0.25">
      <c r="A147" s="377" t="s">
        <v>408</v>
      </c>
      <c r="B147" s="150">
        <f>SUM(B140:B146)</f>
        <v>0</v>
      </c>
      <c r="C147" s="298"/>
      <c r="D147" s="150">
        <f>SUM(D140:D146)</f>
        <v>0</v>
      </c>
      <c r="E147" s="298"/>
      <c r="F147" s="150">
        <f>SUM(F140:F146)</f>
        <v>0</v>
      </c>
      <c r="G147" s="298"/>
      <c r="H147" s="150">
        <f>SUM(H140:H146)</f>
        <v>0</v>
      </c>
      <c r="I147" s="298"/>
      <c r="J147" s="274"/>
    </row>
    <row r="148" spans="1:10" s="14" customFormat="1" ht="87.6"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2024'!B149</f>
        <v>0</v>
      </c>
      <c r="C154" s="343"/>
      <c r="D154" s="301"/>
      <c r="E154" s="336"/>
      <c r="F154" s="300"/>
      <c r="G154" s="340"/>
      <c r="H154" s="340"/>
      <c r="I154" s="340"/>
      <c r="J154" s="274"/>
    </row>
    <row r="155" spans="1:10" s="14" customFormat="1" ht="38.4" customHeight="1" x14ac:dyDescent="0.25">
      <c r="A155" s="133" t="s">
        <v>133</v>
      </c>
      <c r="B155" s="188">
        <f>'Efterkalkyl 2024'!B150</f>
        <v>0</v>
      </c>
      <c r="C155" s="343"/>
      <c r="D155" s="301"/>
      <c r="E155" s="336"/>
      <c r="F155" s="300"/>
      <c r="G155" s="340"/>
      <c r="H155" s="340"/>
      <c r="I155" s="340"/>
      <c r="J155" s="274"/>
    </row>
    <row r="156" spans="1:10" s="14" customFormat="1" ht="38.4" customHeight="1" thickBot="1" x14ac:dyDescent="0.3">
      <c r="A156" s="133" t="s">
        <v>134</v>
      </c>
      <c r="B156" s="188">
        <f>'Efterkalkyl 2024'!B151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381"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381"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2024'!B174</f>
        <v>0</v>
      </c>
      <c r="C177" s="71"/>
      <c r="D177" s="284">
        <f>'Efterkalkyl 2024'!D174</f>
        <v>0</v>
      </c>
      <c r="F177" s="284">
        <f>'Efterkalkyl 2024'!F174</f>
        <v>0</v>
      </c>
      <c r="G177" s="336"/>
      <c r="H177" s="284">
        <f>'Efterkalkyl 2024'!H174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380"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2024'!B185</f>
        <v>0</v>
      </c>
      <c r="C188" s="71"/>
      <c r="D188" s="279">
        <f>'Efterkalkyl 2024'!D185</f>
        <v>0</v>
      </c>
      <c r="F188" s="279">
        <f>'Efterkalkyl 2024'!F185</f>
        <v>0</v>
      </c>
      <c r="G188" s="336"/>
      <c r="H188" s="279">
        <f>'Efterkalkyl 2024'!H185</f>
        <v>0</v>
      </c>
      <c r="I188" s="336"/>
    </row>
    <row r="189" spans="1:10" ht="25.05" customHeight="1" x14ac:dyDescent="0.25">
      <c r="A189" s="174" t="s">
        <v>161</v>
      </c>
      <c r="B189" s="90">
        <f>'Efterkalkyl 2024'!B186</f>
        <v>0</v>
      </c>
      <c r="C189" s="71"/>
      <c r="D189" s="284">
        <f>'Efterkalkyl 2024'!D186</f>
        <v>0</v>
      </c>
      <c r="F189" s="284">
        <f>'Efterkalkyl 2024'!F186</f>
        <v>0</v>
      </c>
      <c r="G189" s="336"/>
      <c r="H189" s="284">
        <f>'Efterkalkyl 2024'!H186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37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2024'!B198</f>
        <v>0</v>
      </c>
      <c r="C199" s="71"/>
      <c r="D199" s="284">
        <f>'Efterkalkyl 2024'!D198</f>
        <v>0</v>
      </c>
      <c r="F199" s="284">
        <f>'Efterkalkyl 2024'!F198</f>
        <v>0</v>
      </c>
      <c r="G199" s="336"/>
      <c r="H199" s="284">
        <f>'Efterkalkyl 2024'!H198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380"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2024'!B207</f>
        <v>0</v>
      </c>
      <c r="C208" s="71"/>
      <c r="D208" s="284">
        <f>'Efterkalkyl 2024'!D207</f>
        <v>0</v>
      </c>
      <c r="E208" s="95"/>
      <c r="F208" s="284">
        <f>'Efterkalkyl 2024'!F207</f>
        <v>0</v>
      </c>
      <c r="G208" s="336"/>
      <c r="H208" s="284">
        <f>'Efterkalkyl 2024'!H207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380"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243" t="s">
        <v>182</v>
      </c>
      <c r="E218" s="95"/>
      <c r="F218" s="40"/>
      <c r="G218" s="336"/>
      <c r="H218" s="336"/>
      <c r="I218" s="336"/>
    </row>
    <row r="219" spans="1:9" ht="54.6" customHeight="1" x14ac:dyDescent="0.25">
      <c r="A219" s="382" t="s">
        <v>183</v>
      </c>
      <c r="B219"/>
      <c r="C219" s="102"/>
      <c r="D219" s="71"/>
      <c r="E219" s="71"/>
      <c r="F219" s="40"/>
      <c r="G219" s="336"/>
      <c r="H219" s="336"/>
      <c r="I219" s="336"/>
    </row>
    <row r="220" spans="1:9" ht="43.2" customHeight="1" x14ac:dyDescent="0.25">
      <c r="A220" s="383" t="s">
        <v>184</v>
      </c>
      <c r="B220"/>
      <c r="C220" s="71"/>
      <c r="E220" s="95"/>
      <c r="F220" s="40"/>
      <c r="G220" s="317"/>
      <c r="H220" s="317"/>
      <c r="I220" s="317"/>
    </row>
    <row r="221" spans="1:9" ht="27.6" x14ac:dyDescent="0.25">
      <c r="A221" s="243"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PV8SUuT5K11pqVy+2h2Yyosa5SMB1lUY8aCaz70kNBKBCfPu1GK7EsNV5ZYJiB/tOWNov4Lnd0IOBqT8sTjFrw==" saltValue="R6+CDjPVw60+u3xLdFi+hA==" spinCount="100000" sheet="1" objects="1" scenarios="1"/>
  <conditionalFormatting sqref="B3">
    <cfRule type="expression" dxfId="7" priority="4">
      <formula>B3=#REF!</formula>
    </cfRule>
  </conditionalFormatting>
  <conditionalFormatting sqref="D3">
    <cfRule type="expression" dxfId="6" priority="3">
      <formula>D3=#REF!</formula>
    </cfRule>
  </conditionalFormatting>
  <conditionalFormatting sqref="F3">
    <cfRule type="expression" dxfId="5" priority="2">
      <formula>F3=#REF!</formula>
    </cfRule>
  </conditionalFormatting>
  <conditionalFormatting sqref="H3">
    <cfRule type="expression" dxfId="4" priority="1">
      <formula>H3=#REF!</formula>
    </cfRule>
  </conditionalFormatting>
  <dataValidations count="33">
    <dataValidation allowBlank="1" showInputMessage="1" showErrorMessage="1" promptTitle="Obligatorisk information" prompt="Följande års över-/underskatt, skötsel- och (finansiella) kostnader." sqref="B61 D61 F61 H61" xr:uid="{A5CEFCDD-27EA-4289-B549-8B5FCDFB0015}"/>
    <dataValidation allowBlank="1" showInputMessage="1" showErrorMessage="1" prompt="Uppgifterna om utjämningsgruppen fylls i endast om samfundet använder utjämning. Kolumnen kan tas bort om den inte behövs." sqref="D2" xr:uid="{51520A34-5C81-4FD8-84D4-BCE439190F04}"/>
    <dataValidation allowBlank="1" showInputMessage="1" showErrorMessage="1" prompt="Fyll i cellerna för lägenhetsyta och räkenskapsperiodens längd." sqref="C14:C15 E14:E15 G14:G15 I14:I15 C18 E18 G18 I18" xr:uid="{D18DE164-C20F-4256-A245-68343F58A1D2}"/>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15371861-CE98-46B3-89A2-8EE01201F256}"/>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161D3FED-BB27-48F9-8744-E95E6863EE28}"/>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911C8B39-1965-4A16-8C8C-DD02F2200661}"/>
    <dataValidation allowBlank="1" showInputMessage="1" showErrorMessage="1" promptTitle="Kontroll" prompt="Kontrollera vid behov formeln. _x000a__x000a_Skyddet kan öppnas med lösenordet ”ara”._x000a_" sqref="B183 D183 F183 H183 B196 D196 F196 H196" xr:uid="{C18DF969-C0A7-4DF3-96BD-516EB8B8CF2B}"/>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38BD588C-D421-4AF4-96D8-AF866BAC460F}"/>
    <dataValidation allowBlank="1" showInputMessage="1" showErrorMessage="1" promptTitle="Anvisning" prompt="Siffrorna tas direkt från bokslutet. Observera att även finansieringskostnader ska läggas till i kostnaderna." sqref="B161" xr:uid="{52A0F360-DE03-406B-9524-918780D0C1A5}"/>
    <dataValidation allowBlank="1" showInputMessage="1" showErrorMessage="1" promptTitle="Anvisning" prompt="Siffrorna matas in direkt från bokslutet. Observera att även finansiella intäkter ska läggas till intäkterna." sqref="B160" xr:uid="{D853D8C1-4F93-451F-835A-0388DA5C1BA9}"/>
    <dataValidation allowBlank="1" showInputMessage="1" showErrorMessage="1" promptTitle="Anvisning" prompt="Siffrorna matas in direkt från resultaträkning. Observera att även finansiella intäkter ska läggas till intäkterna." sqref="D160 F160 H160" xr:uid="{8EFB7422-2955-4F37-830A-689CE69EB2B4}"/>
    <dataValidation allowBlank="1" showInputMessage="1" showErrorMessage="1" promptTitle="Anvisning" prompt="Siffrorna tas direkt från resultaträkning. Observera att även finansieringskostnader ska läggas till i kostnaderna." sqref="D161 F161 H161" xr:uid="{D7EC83A0-12CF-4793-9F4F-9B9103219C2A}"/>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26FDAF6E-55BF-4951-A239-45DDC21693A3}"/>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428D59DB-E5B1-43EA-B7BF-96C16B3BE861}"/>
    <dataValidation allowBlank="1" showInputMessage="1" showErrorMessage="1" promptTitle="Erhållna bidrag" prompt="I summan ingår erhållna understöd för investeringar." sqref="B97 D97 F97 H97" xr:uid="{10008839-5E96-4283-BF31-BA29F543D8D9}"/>
    <dataValidation allowBlank="1" showErrorMessage="1" prompt="_x000a__x000a_" sqref="D96 F96" xr:uid="{8D031AF8-DD38-4730-B6B4-3DBBCA4BC233}"/>
    <dataValidation allowBlank="1" showInputMessage="1" showErrorMessage="1" promptTitle="Anvisning" prompt="Från efterkalkylen för föregående räkenskapsperiod ”finansiell återstod för investeringar i självkostnadsuthyrning i slutet av räkenskapsperioden”. _x000a__x000a_" sqref="B96" xr:uid="{34262F86-8243-40B9-984D-AD4694669F8A}"/>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1B5098DA-4047-4C53-B86E-20DE600C1E11}"/>
    <dataValidation allowBlank="1" showInputMessage="1" showErrorMessage="1" promptTitle="Amorteringar" prompt="Ange endast amorteringar på objekt som omfattas av självkostnadshyran." sqref="B52 B69 D52 F52 H52 D69 F69 H69" xr:uid="{C6090B22-2063-4296-9344-CBE928FE2ABA}"/>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95B395CD-2B92-4268-9A55-105FB00A4FB0}"/>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29635E57-2964-4FC4-958C-2C65013A71BC}"/>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1A27E9BC-6901-47BC-8E3E-A8EA4A5C83B2}"/>
    <dataValidation allowBlank="1" showInputMessage="1" showErrorMessage="1" promptTitle="Bokföring av kostnader" prompt="Kostnaderna matas in med plustecken." sqref="B27 D27 F27 H27" xr:uid="{E5D6D88C-5068-498D-8B25-D941F7A0A3BD}"/>
    <dataValidation allowBlank="1" showInputMessage="1" showErrorMessage="1" promptTitle="Obs." prompt="Obs! Nyttjandegraden fås automatiskt med formel = realiserade hyror / budgeterade hyror. _x000a__x000a_Kalkylen skyddas med lösenordet ”ara”." sqref="B16" xr:uid="{4349226B-61A8-42FF-8E3C-A56289ACF72E}"/>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C9B20930-F784-442B-81F9-85EF9ECCBF05}"/>
    <dataValidation operator="notBetween" showInputMessage="1" showErrorMessage="1" sqref="A11" xr:uid="{BDE11B1D-0997-43FB-8FCE-B7D7F7AA710A}"/>
    <dataValidation allowBlank="1" showInputMessage="1" showErrorMessage="1" prompt="Fyll i enhetens räkenskapsperiod från startdatumet till slutdatumet i den här rutan. T.ex. 1.1-31.12.2023." sqref="A9" xr:uid="{FFA9DA64-0145-4E3E-879E-A47B45C7E5F2}"/>
    <dataValidation allowBlank="1" showInputMessage="1" showErrorMessage="1" promptTitle="Obligatorisk information" prompt="Den finansiella ställningen i balansräkningen för föregående räkenskapsperiod skall tas upp i kalkylen. Summorna tas från föregående räkenskapsperiods bokslut eller efterkalkylen, om en sådan har gjorts upp utifrån hyrorna för 2016." sqref="B154" xr:uid="{55698065-0B17-45B9-9062-089AC177EB2A}"/>
    <dataValidation allowBlank="1" showErrorMessage="1" sqref="H96" xr:uid="{EA5CA298-20D9-487E-9650-49A5439B5EB1}"/>
    <dataValidation allowBlank="1" showInputMessage="1" showErrorMessage="1" prompt="Täytä huoneistoala- ja tilikauden pituus -solu. " sqref="E64 E82" xr:uid="{EBD319DA-4D2B-4F3F-893B-0B68BB3438C3}"/>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C5D85EE2-35A0-4A14-858D-F878256F0BB3}"/>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4AD5EAC5-BF31-47F0-9A4E-80DAC95C4FAA}"/>
    <dataValidation allowBlank="1" showInputMessage="1" showErrorMessage="1" promptTitle="Vuokravakuudet" prompt="Esitetään pelkästään lainat. Jos vuokravakuudet on kirjattu pitkäaikaisiin velkoihin, esitetään ne muissa rahoitukseen vaikuttavissa tapahtumissa. " sqref="D185 F185 H185" xr:uid="{2EFBE40F-7DCD-48A6-91F3-4985DF7E38D8}"/>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DC02-6493-4464-B186-43496909C395}">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389" t="s">
        <v>417</v>
      </c>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2025'!B3="","",'Efterkalkyl 2025'!B3)</f>
        <v/>
      </c>
      <c r="C3" s="270"/>
      <c r="D3" s="316" t="str">
        <f>IF('Efterkalkyl 2025'!D3="","",'Efterkalkyl 2025'!D3)</f>
        <v/>
      </c>
      <c r="E3" s="270"/>
      <c r="F3" s="316" t="str">
        <f>IF('Efterkalkyl 2025'!F3="","",'Efterkalkyl 2025'!F3)</f>
        <v/>
      </c>
      <c r="G3" s="270"/>
      <c r="H3" s="316" t="str">
        <f>IF('Efterkalkyl 2025'!H3="","",'Efterkalkyl 2025'!H3)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355"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346"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347"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351"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348"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356"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348"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3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348"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3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363"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365"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2025'!B62</f>
        <v>0</v>
      </c>
      <c r="C61" s="124" t="str">
        <f t="shared" si="4"/>
        <v/>
      </c>
      <c r="D61" s="10">
        <f>'Efterkalkyl 2025'!D62</f>
        <v>0</v>
      </c>
      <c r="E61" s="124" t="str">
        <f t="shared" si="5"/>
        <v/>
      </c>
      <c r="F61" s="10">
        <f>'Efterkalkyl 2025'!F62</f>
        <v>0</v>
      </c>
      <c r="G61" s="124" t="str">
        <f t="shared" si="6"/>
        <v/>
      </c>
      <c r="H61" s="10">
        <f>'Efterkalkyl 2025'!H62</f>
        <v>0</v>
      </c>
      <c r="I61" s="124" t="str">
        <f t="shared" si="7"/>
        <v/>
      </c>
      <c r="J61" s="274"/>
    </row>
    <row r="62" spans="1:10" s="9" customFormat="1" ht="37.799999999999997" customHeight="1" x14ac:dyDescent="0.25">
      <c r="A62" s="366"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367" t="s">
        <v>414</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348"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3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368"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365"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2025'!B79</f>
        <v>0</v>
      </c>
      <c r="C78" s="52" t="str">
        <f t="shared" si="8"/>
        <v/>
      </c>
      <c r="D78" s="51">
        <f>'Efterkalkyl 2025'!D79</f>
        <v>0</v>
      </c>
      <c r="E78" s="52" t="str">
        <f t="shared" si="9"/>
        <v/>
      </c>
      <c r="F78" s="51">
        <f>'Efterkalkyl 2025'!F79</f>
        <v>0</v>
      </c>
      <c r="G78" s="52" t="str">
        <f t="shared" si="10"/>
        <v/>
      </c>
      <c r="H78" s="51">
        <f>'Efterkalkyl 2025'!H79</f>
        <v>0</v>
      </c>
      <c r="I78" s="52" t="str">
        <f t="shared" si="11"/>
        <v/>
      </c>
      <c r="J78" s="274"/>
    </row>
    <row r="79" spans="1:10" s="9" customFormat="1" ht="39" customHeight="1" x14ac:dyDescent="0.25">
      <c r="A79" s="369"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367" t="s">
        <v>71</v>
      </c>
      <c r="B80" s="47"/>
      <c r="C80" s="337"/>
      <c r="D80" s="47"/>
      <c r="E80" s="337"/>
      <c r="F80" s="47"/>
      <c r="G80" s="337"/>
      <c r="H80" s="47"/>
      <c r="I80" s="337"/>
      <c r="J80" s="274"/>
    </row>
    <row r="81" spans="1:10" s="12" customFormat="1" ht="31.8" customHeight="1" thickTop="1" x14ac:dyDescent="0.25">
      <c r="A81" s="3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370"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3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368"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373"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2025'!B94</f>
        <v>0</v>
      </c>
      <c r="C93" s="52" t="str">
        <f t="shared" si="12"/>
        <v/>
      </c>
      <c r="D93" s="51">
        <f>'Efterkalkyl 2025'!D94</f>
        <v>0</v>
      </c>
      <c r="E93" s="52" t="str">
        <f t="shared" si="13"/>
        <v/>
      </c>
      <c r="F93" s="51">
        <f>'Efterkalkyl 2025'!F94</f>
        <v>0</v>
      </c>
      <c r="G93" s="52" t="str">
        <f t="shared" si="14"/>
        <v/>
      </c>
      <c r="H93" s="51">
        <f>'Efterkalkyl 2025'!H94</f>
        <v>0</v>
      </c>
      <c r="I93" s="52" t="str">
        <f t="shared" si="15"/>
        <v/>
      </c>
      <c r="J93" s="274"/>
    </row>
    <row r="94" spans="1:10" s="9" customFormat="1" ht="45.6" customHeight="1" x14ac:dyDescent="0.25">
      <c r="A94" s="372"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374" t="s">
        <v>84</v>
      </c>
      <c r="B95" s="166"/>
      <c r="C95" s="166"/>
      <c r="D95" s="166"/>
      <c r="E95" s="338"/>
      <c r="F95" s="166"/>
      <c r="G95" s="338"/>
      <c r="H95" s="166"/>
      <c r="I95" s="338"/>
      <c r="J95" s="274"/>
    </row>
    <row r="96" spans="1:10" s="9" customFormat="1" ht="38.4" customHeight="1" thickTop="1" x14ac:dyDescent="0.25">
      <c r="A96" s="245" t="s">
        <v>85</v>
      </c>
      <c r="B96" s="117">
        <f>'Efterkalkyl 2025'!B103</f>
        <v>0</v>
      </c>
      <c r="C96" s="336"/>
      <c r="D96" s="117">
        <f>'Efterkalkyl 2025'!D103</f>
        <v>0</v>
      </c>
      <c r="E96" s="339"/>
      <c r="F96" s="117">
        <f>'Efterkalkyl 2025'!F103</f>
        <v>0</v>
      </c>
      <c r="G96" s="339"/>
      <c r="H96" s="117">
        <f>'Efterkalkyl 2025'!H103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49.8" customHeight="1" x14ac:dyDescent="0.25">
      <c r="A101" s="173" t="s">
        <v>89</v>
      </c>
      <c r="B101" s="70"/>
      <c r="C101" s="73"/>
      <c r="D101" s="70"/>
      <c r="E101" s="71"/>
      <c r="F101" s="70"/>
      <c r="G101" s="71"/>
      <c r="H101" s="70"/>
      <c r="I101" s="71"/>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375"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375"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376"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415</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384"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385" t="s">
        <v>108</v>
      </c>
      <c r="B121" s="51">
        <f>'Efterkalkyl 2025'!B122</f>
        <v>0</v>
      </c>
      <c r="C121" s="76"/>
      <c r="D121" s="51">
        <f>'Efterkalkyl 2025'!D122</f>
        <v>0</v>
      </c>
      <c r="E121" s="76"/>
      <c r="F121" s="51">
        <f>'Efterkalkyl 2025'!F122</f>
        <v>0</v>
      </c>
      <c r="G121" s="76"/>
      <c r="H121" s="51">
        <f>'Efterkalkyl 2025'!H122</f>
        <v>0</v>
      </c>
      <c r="I121" s="76"/>
      <c r="J121" s="274"/>
    </row>
    <row r="122" spans="1:10" s="9" customFormat="1" ht="31.8" customHeight="1" x14ac:dyDescent="0.25">
      <c r="A122" s="386" t="s">
        <v>109</v>
      </c>
      <c r="B122" s="78">
        <f>SUM(B120:B121)</f>
        <v>0</v>
      </c>
      <c r="C122" s="76"/>
      <c r="D122" s="78">
        <f>SUM(D120:D121)</f>
        <v>0</v>
      </c>
      <c r="E122" s="76"/>
      <c r="F122" s="78">
        <f>SUM(F120:F121)</f>
        <v>0</v>
      </c>
      <c r="G122" s="76"/>
      <c r="H122" s="78">
        <f>SUM(H120:H121)</f>
        <v>0</v>
      </c>
      <c r="I122" s="76"/>
      <c r="J122" s="274"/>
    </row>
    <row r="123" spans="1:10" s="9" customFormat="1" ht="52.8" customHeight="1" x14ac:dyDescent="0.3">
      <c r="A123" s="143" t="s">
        <v>416</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384"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385" t="s">
        <v>108</v>
      </c>
      <c r="B131" s="51">
        <f>'Efterkalkyl 2025'!B132</f>
        <v>0</v>
      </c>
      <c r="C131" s="76"/>
      <c r="D131" s="51">
        <f>'Efterkalkyl 2025'!D132</f>
        <v>0</v>
      </c>
      <c r="E131" s="76"/>
      <c r="F131" s="51">
        <f>'Efterkalkyl 2025'!F132</f>
        <v>0</v>
      </c>
      <c r="G131" s="76"/>
      <c r="H131" s="51">
        <f>'Efterkalkyl 2025'!H132</f>
        <v>0</v>
      </c>
      <c r="I131" s="76"/>
      <c r="J131" s="274"/>
    </row>
    <row r="132" spans="1:10" ht="29.4" customHeight="1" x14ac:dyDescent="0.25">
      <c r="A132" s="386"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384"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385" t="s">
        <v>108</v>
      </c>
      <c r="B137" s="10">
        <f>'Efterkalkyl 2025'!B138</f>
        <v>0</v>
      </c>
      <c r="C137" s="145"/>
      <c r="D137" s="10">
        <f>'Efterkalkyl 2025'!D138</f>
        <v>0</v>
      </c>
      <c r="E137" s="145"/>
      <c r="F137" s="10">
        <f>'Efterkalkyl 2025'!F138</f>
        <v>0</v>
      </c>
      <c r="G137" s="145"/>
      <c r="H137" s="10">
        <f>'Efterkalkyl 2025'!H138</f>
        <v>0</v>
      </c>
      <c r="I137" s="145"/>
      <c r="J137" s="274"/>
    </row>
    <row r="138" spans="1:10" s="9" customFormat="1" ht="31.2" customHeight="1" x14ac:dyDescent="0.25">
      <c r="A138" s="386"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378"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5.6" customHeight="1" thickTop="1" x14ac:dyDescent="0.25">
      <c r="A147" s="377" t="s">
        <v>408</v>
      </c>
      <c r="B147" s="150">
        <f>SUM(B140:B146)</f>
        <v>0</v>
      </c>
      <c r="C147" s="298"/>
      <c r="D147" s="150">
        <f>SUM(D140:D146)</f>
        <v>0</v>
      </c>
      <c r="E147" s="298"/>
      <c r="F147" s="150">
        <f>SUM(F140:F146)</f>
        <v>0</v>
      </c>
      <c r="G147" s="298"/>
      <c r="H147" s="150">
        <f>SUM(H140:H146)</f>
        <v>0</v>
      </c>
      <c r="I147" s="298"/>
      <c r="J147" s="274"/>
    </row>
    <row r="148" spans="1:10" s="14" customFormat="1" ht="87.6"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2025'!B149</f>
        <v>0</v>
      </c>
      <c r="C154" s="343"/>
      <c r="D154" s="301"/>
      <c r="E154" s="336"/>
      <c r="F154" s="300"/>
      <c r="G154" s="340"/>
      <c r="H154" s="340"/>
      <c r="I154" s="340"/>
      <c r="J154" s="274"/>
    </row>
    <row r="155" spans="1:10" s="14" customFormat="1" ht="38.4" customHeight="1" x14ac:dyDescent="0.25">
      <c r="A155" s="133" t="s">
        <v>133</v>
      </c>
      <c r="B155" s="188">
        <f>'Efterkalkyl 2025'!B150</f>
        <v>0</v>
      </c>
      <c r="C155" s="343"/>
      <c r="D155" s="301"/>
      <c r="E155" s="336"/>
      <c r="F155" s="300"/>
      <c r="G155" s="340"/>
      <c r="H155" s="340"/>
      <c r="I155" s="340"/>
      <c r="J155" s="274"/>
    </row>
    <row r="156" spans="1:10" s="14" customFormat="1" ht="38.4" customHeight="1" thickBot="1" x14ac:dyDescent="0.3">
      <c r="A156" s="133" t="s">
        <v>134</v>
      </c>
      <c r="B156" s="188">
        <f>'Efterkalkyl 2025'!B151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381"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381"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2025'!B174</f>
        <v>0</v>
      </c>
      <c r="C177" s="71"/>
      <c r="D177" s="284">
        <f>'Efterkalkyl 2025'!D174</f>
        <v>0</v>
      </c>
      <c r="F177" s="284">
        <f>'Efterkalkyl 2025'!F174</f>
        <v>0</v>
      </c>
      <c r="G177" s="336"/>
      <c r="H177" s="284">
        <f>'Efterkalkyl 2025'!H174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380"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2025'!B185</f>
        <v>0</v>
      </c>
      <c r="C188" s="71"/>
      <c r="D188" s="279">
        <f>'Efterkalkyl 2025'!D185</f>
        <v>0</v>
      </c>
      <c r="F188" s="279">
        <f>'Efterkalkyl 2025'!F185</f>
        <v>0</v>
      </c>
      <c r="G188" s="336"/>
      <c r="H188" s="279">
        <f>'Efterkalkyl 2025'!H185</f>
        <v>0</v>
      </c>
      <c r="I188" s="336"/>
    </row>
    <row r="189" spans="1:10" ht="25.05" customHeight="1" x14ac:dyDescent="0.25">
      <c r="A189" s="174" t="s">
        <v>161</v>
      </c>
      <c r="B189" s="90">
        <f>'Efterkalkyl 2025'!B186</f>
        <v>0</v>
      </c>
      <c r="C189" s="71"/>
      <c r="D189" s="284">
        <f>'Efterkalkyl 2025'!D186</f>
        <v>0</v>
      </c>
      <c r="F189" s="284">
        <f>'Efterkalkyl 2025'!F186</f>
        <v>0</v>
      </c>
      <c r="G189" s="336"/>
      <c r="H189" s="284">
        <f>'Efterkalkyl 2025'!H186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37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2025'!B198</f>
        <v>0</v>
      </c>
      <c r="C199" s="71"/>
      <c r="D199" s="284">
        <f>'Efterkalkyl 2025'!D198</f>
        <v>0</v>
      </c>
      <c r="F199" s="284">
        <f>'Efterkalkyl 2025'!F198</f>
        <v>0</v>
      </c>
      <c r="G199" s="336"/>
      <c r="H199" s="284">
        <f>'Efterkalkyl 2025'!H198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380"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2025'!B207</f>
        <v>0</v>
      </c>
      <c r="C208" s="71"/>
      <c r="D208" s="284">
        <f>'Efterkalkyl 2025'!D207</f>
        <v>0</v>
      </c>
      <c r="E208" s="95"/>
      <c r="F208" s="284">
        <f>'Efterkalkyl 2025'!F207</f>
        <v>0</v>
      </c>
      <c r="G208" s="336"/>
      <c r="H208" s="284">
        <f>'Efterkalkyl 2025'!H207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380"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243" t="s">
        <v>182</v>
      </c>
      <c r="E218" s="95"/>
      <c r="F218" s="40"/>
      <c r="G218" s="336"/>
      <c r="H218" s="336"/>
      <c r="I218" s="336"/>
    </row>
    <row r="219" spans="1:9" ht="54.6" customHeight="1" x14ac:dyDescent="0.25">
      <c r="A219" s="382" t="s">
        <v>183</v>
      </c>
      <c r="B219"/>
      <c r="C219" s="102"/>
      <c r="D219" s="71"/>
      <c r="E219" s="71"/>
      <c r="F219" s="40"/>
      <c r="G219" s="336"/>
      <c r="H219" s="336"/>
      <c r="I219" s="336"/>
    </row>
    <row r="220" spans="1:9" ht="43.2" customHeight="1" x14ac:dyDescent="0.25">
      <c r="A220" s="383" t="s">
        <v>184</v>
      </c>
      <c r="B220"/>
      <c r="C220" s="71"/>
      <c r="E220" s="95"/>
      <c r="F220" s="40"/>
      <c r="G220" s="317"/>
      <c r="H220" s="317"/>
      <c r="I220" s="317"/>
    </row>
    <row r="221" spans="1:9" ht="27.6" x14ac:dyDescent="0.25">
      <c r="A221" s="243"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Fxqt+mT2x55ij1WPiUDfGBTweZq0DU7AS2Rf9lEGOiUB8whhgfCSfKEhIgaLX7Qx4T3ZOQTXaQzw+EJ9e+Cgow==" saltValue="eFq/28GRwgT4zGE6ED8SRw==" spinCount="100000" sheet="1" objects="1" scenarios="1"/>
  <conditionalFormatting sqref="B3">
    <cfRule type="expression" dxfId="3" priority="4">
      <formula>B3=#REF!</formula>
    </cfRule>
  </conditionalFormatting>
  <conditionalFormatting sqref="D3">
    <cfRule type="expression" dxfId="2" priority="3">
      <formula>D3=#REF!</formula>
    </cfRule>
  </conditionalFormatting>
  <conditionalFormatting sqref="F3">
    <cfRule type="expression" dxfId="1" priority="2">
      <formula>F3=#REF!</formula>
    </cfRule>
  </conditionalFormatting>
  <conditionalFormatting sqref="H3">
    <cfRule type="expression" dxfId="0" priority="1">
      <formula>H3=#REF!</formula>
    </cfRule>
  </conditionalFormatting>
  <dataValidations count="33">
    <dataValidation allowBlank="1" showInputMessage="1" showErrorMessage="1" promptTitle="Vuokravakuudet" prompt="Esitetään pelkästään lainat. Jos vuokravakuudet on kirjattu pitkäaikaisiin velkoihin, esitetään ne muissa rahoitukseen vaikuttavissa tapahtumissa. " sqref="D185 F185 H185" xr:uid="{D960290E-63D6-4F53-95ED-8249960F0D4B}"/>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D374856E-3248-437A-BB4B-6D43C85A44D9}"/>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CC18F7D3-4E83-4E63-AA08-062CE240279D}"/>
    <dataValidation allowBlank="1" showInputMessage="1" showErrorMessage="1" prompt="Täytä huoneistoala- ja tilikauden pituus -solu. " sqref="E64 E82" xr:uid="{AD6F74C7-513D-44DB-99F9-86317D6E84EA}"/>
    <dataValidation allowBlank="1" showErrorMessage="1" sqref="H96" xr:uid="{F064FBDE-57D4-4F95-8E42-568BD0644880}"/>
    <dataValidation allowBlank="1" showInputMessage="1" showErrorMessage="1" promptTitle="Obligatorisk information" prompt="Den finansiella ställningen i balansräkningen för föregående räkenskapsperiod skall tas upp i kalkylen. Summorna tas från föregående räkenskapsperiods bokslut eller efterkalkylen, om en sådan har gjorts upp utifrån hyrorna för 2016." sqref="B154" xr:uid="{926D847A-8484-4E1D-9087-2F28DAE42B19}"/>
    <dataValidation allowBlank="1" showInputMessage="1" showErrorMessage="1" prompt="Fyll i enhetens räkenskapsperiod från startdatumet till slutdatumet i den här rutan. T.ex. 1.1-31.12.2023." sqref="A9" xr:uid="{39F8B5FD-F0A5-4322-ABAB-EA1CB7A2DDC9}"/>
    <dataValidation operator="notBetween" showInputMessage="1" showErrorMessage="1" sqref="A11" xr:uid="{8DA203EB-5A2A-4C00-984C-937F027E9239}"/>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88305947-FA96-408A-92F6-B79A5B07E94E}"/>
    <dataValidation allowBlank="1" showInputMessage="1" showErrorMessage="1" promptTitle="Obs." prompt="Obs! Nyttjandegraden fås automatiskt med formel = realiserade hyror / budgeterade hyror. _x000a__x000a_Kalkylen skyddas med lösenordet ”ara”." sqref="B16" xr:uid="{E1CB8CC0-82CA-4979-9FA6-01123CCB17DF}"/>
    <dataValidation allowBlank="1" showInputMessage="1" showErrorMessage="1" promptTitle="Bokföring av kostnader" prompt="Kostnaderna matas in med plustecken." sqref="B27 D27 F27 H27" xr:uid="{28FA3FE3-51C9-4817-9542-5B7B9E54E596}"/>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6E09E6D2-12D3-4555-AA9A-E0BD031ECEEC}"/>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01FD7AC8-1799-4471-9141-922779A57A79}"/>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8AEB5DC0-4B8F-4D45-B2FA-57BB454E67B8}"/>
    <dataValidation allowBlank="1" showInputMessage="1" showErrorMessage="1" promptTitle="Amorteringar" prompt="Ange endast amorteringar på objekt som omfattas av självkostnadshyran." sqref="B52 B69 D52 F52 H52 D69 F69 H69" xr:uid="{02751E07-678B-4E4A-A9E8-3CD5285F78E9}"/>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FC484E77-FA6B-4483-A43C-4614B1A9785E}"/>
    <dataValidation allowBlank="1" showInputMessage="1" showErrorMessage="1" promptTitle="Anvisning" prompt="Från efterkalkylen för föregående räkenskapsperiod ”finansiell återstod för investeringar i självkostnadsuthyrning i slutet av räkenskapsperioden”. _x000a__x000a_" sqref="B96" xr:uid="{E6CC17A2-C10C-4A4A-A5EC-44DA95C238AF}"/>
    <dataValidation allowBlank="1" showErrorMessage="1" prompt="_x000a__x000a_" sqref="D96 F96" xr:uid="{C8B4B24B-8EF2-4DEA-BBA9-211ADB81E75D}"/>
    <dataValidation allowBlank="1" showInputMessage="1" showErrorMessage="1" promptTitle="Erhållna bidrag" prompt="I summan ingår erhållna understöd för investeringar." sqref="B97 D97 F97 H97" xr:uid="{A610F823-D7B7-4330-8637-7C05A08A3615}"/>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CF5EC7F6-10DE-451D-A843-BAABC51F71B8}"/>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E80CEDFA-C20C-426A-88BA-869909A72991}"/>
    <dataValidation allowBlank="1" showInputMessage="1" showErrorMessage="1" promptTitle="Anvisning" prompt="Siffrorna tas direkt från resultaträkning. Observera att även finansieringskostnader ska läggas till i kostnaderna." sqref="D161 F161 H161" xr:uid="{5ABC7502-3B33-41D4-863F-B0A09D0053CA}"/>
    <dataValidation allowBlank="1" showInputMessage="1" showErrorMessage="1" promptTitle="Anvisning" prompt="Siffrorna matas in direkt från resultaträkning. Observera att även finansiella intäkter ska läggas till intäkterna." sqref="D160 F160 H160" xr:uid="{38C89AF2-79F1-4069-8D0A-767AF30F14D0}"/>
    <dataValidation allowBlank="1" showInputMessage="1" showErrorMessage="1" promptTitle="Anvisning" prompt="Siffrorna matas in direkt från bokslutet. Observera att även finansiella intäkter ska läggas till intäkterna." sqref="B160" xr:uid="{F6297137-F27F-4D73-8D86-B08147A958CD}"/>
    <dataValidation allowBlank="1" showInputMessage="1" showErrorMessage="1" promptTitle="Anvisning" prompt="Siffrorna tas direkt från bokslutet. Observera att även finansieringskostnader ska läggas till i kostnaderna." sqref="B161" xr:uid="{065CE83D-CA72-4928-85FF-83A9836A166D}"/>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73842CB8-94A7-4186-9685-18C9FDF1C1D4}"/>
    <dataValidation allowBlank="1" showInputMessage="1" showErrorMessage="1" promptTitle="Kontroll" prompt="Kontrollera vid behov formeln. _x000a__x000a_Skyddet kan öppnas med lösenordet ”ara”._x000a_" sqref="B183 D183 F183 H183 B196 D196 F196 H196" xr:uid="{406D2079-4208-40CF-933C-10C7FCFE9EDF}"/>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3A58D638-BDA0-4538-81F7-B0B6EF3B6DDD}"/>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CF8411D3-6FBB-4EC7-85F1-736A6CA8C72F}"/>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17EB8488-7E35-44EB-8C1B-B789D90B9B0C}"/>
    <dataValidation allowBlank="1" showInputMessage="1" showErrorMessage="1" prompt="Fyll i cellerna för lägenhetsyta och räkenskapsperiodens längd." sqref="C14:C15 E14:E15 G14:G15 I14:I15 C18 E18 G18 I18" xr:uid="{CB1622BA-0BA6-476C-B664-0A2ACDA5ADB1}"/>
    <dataValidation allowBlank="1" showInputMessage="1" showErrorMessage="1" prompt="Uppgifterna om utjämningsgruppen fylls i endast om samfundet använder utjämning. Kolumnen kan tas bort om den inte behövs." sqref="D2" xr:uid="{8E552443-3E48-4A75-8897-DB4DF84F0883}"/>
    <dataValidation allowBlank="1" showInputMessage="1" showErrorMessage="1" promptTitle="Obligatorisk information" prompt="Följande års över-/underskatt, skötsel- och (finansiella) kostnader." sqref="B61 D61 F61 H61" xr:uid="{BDA81F22-3502-414F-BECD-E2226059EF75}"/>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B100-9ABF-4D60-8590-6FFEE5ACBF3F}">
  <dimension ref="A1:B1048576"/>
  <sheetViews>
    <sheetView topLeftCell="A95" zoomScale="90" zoomScaleNormal="90" workbookViewId="0">
      <selection activeCell="A105" sqref="A105"/>
    </sheetView>
  </sheetViews>
  <sheetFormatPr defaultRowHeight="13.8" x14ac:dyDescent="0.25"/>
  <cols>
    <col min="1" max="1" width="53.453125" style="251" bestFit="1" customWidth="1"/>
    <col min="2" max="2" width="83.36328125" style="263" customWidth="1"/>
  </cols>
  <sheetData>
    <row r="1" spans="1:2" ht="22.2" x14ac:dyDescent="0.25">
      <c r="A1" s="249" t="s">
        <v>186</v>
      </c>
      <c r="B1" s="264" t="s">
        <v>187</v>
      </c>
    </row>
    <row r="2" spans="1:2" ht="27.6" x14ac:dyDescent="0.25">
      <c r="A2" s="250" t="s">
        <v>327</v>
      </c>
      <c r="B2" s="263" t="s">
        <v>328</v>
      </c>
    </row>
    <row r="3" spans="1:2" ht="43.8" customHeight="1" x14ac:dyDescent="0.25">
      <c r="A3" s="250" t="s">
        <v>46</v>
      </c>
      <c r="B3" s="263" t="s">
        <v>216</v>
      </c>
    </row>
    <row r="4" spans="1:2" ht="41.4" x14ac:dyDescent="0.25">
      <c r="A4" s="251" t="s">
        <v>278</v>
      </c>
      <c r="B4" s="263" t="s">
        <v>279</v>
      </c>
    </row>
    <row r="5" spans="1:2" ht="82.8" x14ac:dyDescent="0.25">
      <c r="A5" s="250" t="s">
        <v>388</v>
      </c>
      <c r="B5" s="263" t="s">
        <v>389</v>
      </c>
    </row>
    <row r="6" spans="1:2" ht="110.4" x14ac:dyDescent="0.25">
      <c r="A6" s="251" t="s">
        <v>410</v>
      </c>
      <c r="B6" s="263" t="s">
        <v>413</v>
      </c>
    </row>
    <row r="7" spans="1:2" ht="27.6" x14ac:dyDescent="0.25">
      <c r="A7" s="251" t="s">
        <v>188</v>
      </c>
      <c r="B7" s="263" t="s">
        <v>189</v>
      </c>
    </row>
    <row r="8" spans="1:2" ht="41.4" x14ac:dyDescent="0.25">
      <c r="A8" s="251" t="s">
        <v>228</v>
      </c>
      <c r="B8" s="263" t="s">
        <v>229</v>
      </c>
    </row>
    <row r="9" spans="1:2" ht="27.6" x14ac:dyDescent="0.25">
      <c r="A9" s="251" t="s">
        <v>300</v>
      </c>
      <c r="B9" s="263" t="s">
        <v>301</v>
      </c>
    </row>
    <row r="10" spans="1:2" ht="39.6" customHeight="1" x14ac:dyDescent="0.25">
      <c r="A10" s="250" t="s">
        <v>71</v>
      </c>
      <c r="B10" s="263" t="s">
        <v>354</v>
      </c>
    </row>
    <row r="11" spans="1:2" ht="27.6" x14ac:dyDescent="0.25">
      <c r="A11" s="253" t="s">
        <v>324</v>
      </c>
      <c r="B11" s="263" t="s">
        <v>325</v>
      </c>
    </row>
    <row r="12" spans="1:2" ht="41.4" x14ac:dyDescent="0.25">
      <c r="A12" s="251" t="s">
        <v>224</v>
      </c>
      <c r="B12" s="263" t="s">
        <v>225</v>
      </c>
    </row>
    <row r="13" spans="1:2" ht="82.8" x14ac:dyDescent="0.25">
      <c r="A13" s="253" t="s">
        <v>202</v>
      </c>
      <c r="B13" s="263" t="s">
        <v>203</v>
      </c>
    </row>
    <row r="14" spans="1:2" ht="124.2" x14ac:dyDescent="0.25">
      <c r="A14" s="251" t="s">
        <v>358</v>
      </c>
      <c r="B14" s="263" t="s">
        <v>359</v>
      </c>
    </row>
    <row r="15" spans="1:2" ht="69" x14ac:dyDescent="0.25">
      <c r="A15" s="251" t="s">
        <v>256</v>
      </c>
      <c r="B15" s="263" t="s">
        <v>430</v>
      </c>
    </row>
    <row r="16" spans="1:2" ht="151.80000000000001" x14ac:dyDescent="0.25">
      <c r="A16" s="252" t="s">
        <v>340</v>
      </c>
      <c r="B16" s="263" t="s">
        <v>341</v>
      </c>
    </row>
    <row r="17" spans="1:2" ht="345" x14ac:dyDescent="0.25">
      <c r="A17" s="252" t="s">
        <v>192</v>
      </c>
      <c r="B17" s="263" t="s">
        <v>193</v>
      </c>
    </row>
    <row r="18" spans="1:2" ht="41.4" x14ac:dyDescent="0.25">
      <c r="A18" s="252" t="s">
        <v>194</v>
      </c>
      <c r="B18" s="263" t="s">
        <v>195</v>
      </c>
    </row>
    <row r="19" spans="1:2" ht="41.4" x14ac:dyDescent="0.25">
      <c r="A19" s="251" t="s">
        <v>234</v>
      </c>
      <c r="B19" s="265" t="s">
        <v>235</v>
      </c>
    </row>
    <row r="20" spans="1:2" ht="41.4" x14ac:dyDescent="0.25">
      <c r="A20" s="252" t="s">
        <v>126</v>
      </c>
      <c r="B20" s="263" t="s">
        <v>337</v>
      </c>
    </row>
    <row r="21" spans="1:2" ht="96.6" x14ac:dyDescent="0.25">
      <c r="A21" s="251" t="s">
        <v>190</v>
      </c>
      <c r="B21" s="265" t="s">
        <v>191</v>
      </c>
    </row>
    <row r="22" spans="1:2" x14ac:dyDescent="0.25">
      <c r="A22" s="251" t="s">
        <v>368</v>
      </c>
      <c r="B22" s="263" t="s">
        <v>369</v>
      </c>
    </row>
    <row r="23" spans="1:2" ht="69" x14ac:dyDescent="0.25">
      <c r="A23" s="253" t="s">
        <v>131</v>
      </c>
      <c r="B23" s="263" t="s">
        <v>242</v>
      </c>
    </row>
    <row r="24" spans="1:2" ht="138" x14ac:dyDescent="0.25">
      <c r="A24" s="251" t="s">
        <v>47</v>
      </c>
      <c r="B24" s="263" t="s">
        <v>391</v>
      </c>
    </row>
    <row r="25" spans="1:2" x14ac:dyDescent="0.25">
      <c r="A25" s="390" t="s">
        <v>296</v>
      </c>
      <c r="B25" s="263" t="s">
        <v>297</v>
      </c>
    </row>
    <row r="26" spans="1:2" ht="82.8" x14ac:dyDescent="0.25">
      <c r="A26" s="251" t="s">
        <v>248</v>
      </c>
      <c r="B26" s="263" t="s">
        <v>249</v>
      </c>
    </row>
    <row r="27" spans="1:2" ht="41.4" x14ac:dyDescent="0.25">
      <c r="A27" s="250" t="s">
        <v>250</v>
      </c>
      <c r="B27" s="263" t="s">
        <v>251</v>
      </c>
    </row>
    <row r="28" spans="1:2" ht="55.2" x14ac:dyDescent="0.25">
      <c r="A28" s="251" t="s">
        <v>318</v>
      </c>
      <c r="B28" s="263" t="s">
        <v>319</v>
      </c>
    </row>
    <row r="29" spans="1:2" ht="69" x14ac:dyDescent="0.25">
      <c r="A29" s="251" t="s">
        <v>56</v>
      </c>
      <c r="B29" s="263" t="s">
        <v>400</v>
      </c>
    </row>
    <row r="30" spans="1:2" ht="27.6" x14ac:dyDescent="0.25">
      <c r="A30" s="251" t="s">
        <v>24</v>
      </c>
      <c r="B30" s="263" t="s">
        <v>282</v>
      </c>
    </row>
    <row r="31" spans="1:2" ht="55.2" x14ac:dyDescent="0.25">
      <c r="A31" s="251" t="s">
        <v>230</v>
      </c>
      <c r="B31" s="266" t="s">
        <v>231</v>
      </c>
    </row>
    <row r="32" spans="1:2" ht="96.6" x14ac:dyDescent="0.25">
      <c r="A32" s="253" t="s">
        <v>135</v>
      </c>
      <c r="B32" s="263" t="s">
        <v>326</v>
      </c>
    </row>
    <row r="33" spans="1:2" ht="41.4" x14ac:dyDescent="0.25">
      <c r="A33" s="250" t="s">
        <v>85</v>
      </c>
      <c r="B33" s="263" t="s">
        <v>221</v>
      </c>
    </row>
    <row r="34" spans="1:2" ht="55.2" x14ac:dyDescent="0.25">
      <c r="A34" s="251" t="s">
        <v>53</v>
      </c>
      <c r="B34" s="263" t="s">
        <v>431</v>
      </c>
    </row>
    <row r="35" spans="1:2" ht="138" x14ac:dyDescent="0.25">
      <c r="A35" s="251" t="s">
        <v>88</v>
      </c>
      <c r="B35" s="263" t="s">
        <v>398</v>
      </c>
    </row>
    <row r="36" spans="1:2" ht="41.4" x14ac:dyDescent="0.25">
      <c r="A36" s="255" t="s">
        <v>303</v>
      </c>
      <c r="B36" s="263" t="s">
        <v>304</v>
      </c>
    </row>
    <row r="37" spans="1:2" ht="55.2" x14ac:dyDescent="0.25">
      <c r="A37" s="251" t="s">
        <v>403</v>
      </c>
      <c r="B37" s="263" t="s">
        <v>404</v>
      </c>
    </row>
    <row r="38" spans="1:2" ht="41.4" x14ac:dyDescent="0.25">
      <c r="A38" s="313" t="s">
        <v>406</v>
      </c>
      <c r="B38" s="263" t="s">
        <v>407</v>
      </c>
    </row>
    <row r="39" spans="1:2" ht="27.6" x14ac:dyDescent="0.25">
      <c r="A39" s="250" t="s">
        <v>380</v>
      </c>
      <c r="B39" s="263" t="s">
        <v>381</v>
      </c>
    </row>
    <row r="40" spans="1:2" ht="41.4" x14ac:dyDescent="0.25">
      <c r="A40" s="250" t="s">
        <v>419</v>
      </c>
      <c r="B40" s="263" t="s">
        <v>420</v>
      </c>
    </row>
    <row r="41" spans="1:2" ht="82.8" x14ac:dyDescent="0.25">
      <c r="A41" s="251" t="s">
        <v>204</v>
      </c>
      <c r="B41" s="263" t="s">
        <v>205</v>
      </c>
    </row>
    <row r="42" spans="1:2" ht="41.4" x14ac:dyDescent="0.25">
      <c r="A42" s="250" t="s">
        <v>86</v>
      </c>
      <c r="B42" s="263" t="s">
        <v>397</v>
      </c>
    </row>
    <row r="43" spans="1:2" ht="41.4" x14ac:dyDescent="0.25">
      <c r="A43" s="251" t="s">
        <v>196</v>
      </c>
      <c r="B43" s="263" t="s">
        <v>197</v>
      </c>
    </row>
    <row r="44" spans="1:2" ht="96.6" x14ac:dyDescent="0.25">
      <c r="A44" s="251" t="s">
        <v>259</v>
      </c>
      <c r="B44" s="263" t="s">
        <v>260</v>
      </c>
    </row>
    <row r="45" spans="1:2" ht="110.4" x14ac:dyDescent="0.25">
      <c r="A45" s="251" t="s">
        <v>374</v>
      </c>
      <c r="B45" s="263" t="s">
        <v>375</v>
      </c>
    </row>
    <row r="46" spans="1:2" ht="55.2" x14ac:dyDescent="0.25">
      <c r="A46" s="251" t="s">
        <v>378</v>
      </c>
      <c r="B46" s="263" t="s">
        <v>379</v>
      </c>
    </row>
    <row r="47" spans="1:2" ht="27.6" x14ac:dyDescent="0.25">
      <c r="A47" s="251" t="s">
        <v>401</v>
      </c>
      <c r="B47" s="263" t="s">
        <v>402</v>
      </c>
    </row>
    <row r="48" spans="1:2" ht="27.6" x14ac:dyDescent="0.25">
      <c r="A48" s="251" t="s">
        <v>401</v>
      </c>
      <c r="B48" s="263" t="s">
        <v>402</v>
      </c>
    </row>
    <row r="49" spans="1:2" ht="82.8" x14ac:dyDescent="0.25">
      <c r="A49" s="255" t="s">
        <v>370</v>
      </c>
      <c r="B49" s="263" t="s">
        <v>371</v>
      </c>
    </row>
    <row r="50" spans="1:2" ht="151.80000000000001" x14ac:dyDescent="0.25">
      <c r="A50" s="251" t="s">
        <v>15</v>
      </c>
      <c r="B50" s="263" t="s">
        <v>432</v>
      </c>
    </row>
    <row r="51" spans="1:2" x14ac:dyDescent="0.25">
      <c r="A51" s="251" t="s">
        <v>376</v>
      </c>
      <c r="B51" s="263" t="s">
        <v>377</v>
      </c>
    </row>
    <row r="52" spans="1:2" ht="55.2" x14ac:dyDescent="0.25">
      <c r="A52" s="256" t="s">
        <v>276</v>
      </c>
      <c r="B52" s="263" t="s">
        <v>277</v>
      </c>
    </row>
    <row r="53" spans="1:2" ht="27.6" x14ac:dyDescent="0.25">
      <c r="A53" s="251" t="s">
        <v>366</v>
      </c>
      <c r="B53" s="263" t="s">
        <v>367</v>
      </c>
    </row>
    <row r="54" spans="1:2" ht="42" customHeight="1" x14ac:dyDescent="0.25">
      <c r="A54" s="255" t="s">
        <v>302</v>
      </c>
      <c r="B54" s="263" t="s">
        <v>418</v>
      </c>
    </row>
    <row r="55" spans="1:2" ht="124.2" x14ac:dyDescent="0.25">
      <c r="A55" s="250" t="s">
        <v>212</v>
      </c>
      <c r="B55" s="263" t="s">
        <v>213</v>
      </c>
    </row>
    <row r="56" spans="1:2" ht="96.6" x14ac:dyDescent="0.25">
      <c r="A56" s="250" t="s">
        <v>84</v>
      </c>
      <c r="B56" s="263" t="s">
        <v>292</v>
      </c>
    </row>
    <row r="57" spans="1:2" x14ac:dyDescent="0.25">
      <c r="A57" s="262" t="s">
        <v>122</v>
      </c>
      <c r="B57" s="263" t="s">
        <v>399</v>
      </c>
    </row>
    <row r="58" spans="1:2" ht="96.6" x14ac:dyDescent="0.25">
      <c r="A58" s="251" t="s">
        <v>232</v>
      </c>
      <c r="B58" s="263" t="s">
        <v>233</v>
      </c>
    </row>
    <row r="59" spans="1:2" ht="193.2" x14ac:dyDescent="0.25">
      <c r="A59" s="259" t="s">
        <v>136</v>
      </c>
      <c r="B59" s="263" t="s">
        <v>320</v>
      </c>
    </row>
    <row r="60" spans="1:2" x14ac:dyDescent="0.25">
      <c r="A60" s="253" t="s">
        <v>128</v>
      </c>
      <c r="B60" s="263" t="s">
        <v>271</v>
      </c>
    </row>
    <row r="61" spans="1:2" ht="55.2" x14ac:dyDescent="0.25">
      <c r="A61" s="252" t="s">
        <v>348</v>
      </c>
      <c r="B61" s="263" t="s">
        <v>349</v>
      </c>
    </row>
    <row r="62" spans="1:2" ht="27.6" x14ac:dyDescent="0.25">
      <c r="A62" s="250" t="s">
        <v>329</v>
      </c>
      <c r="B62" s="263" t="s">
        <v>330</v>
      </c>
    </row>
    <row r="63" spans="1:2" ht="55.2" x14ac:dyDescent="0.25">
      <c r="A63" s="250" t="s">
        <v>422</v>
      </c>
      <c r="B63" s="263" t="s">
        <v>423</v>
      </c>
    </row>
    <row r="64" spans="1:2" x14ac:dyDescent="0.25">
      <c r="A64" s="255" t="s">
        <v>80</v>
      </c>
      <c r="B64" s="263" t="s">
        <v>247</v>
      </c>
    </row>
    <row r="65" spans="1:2" ht="55.2" x14ac:dyDescent="0.25">
      <c r="A65" s="251" t="s">
        <v>27</v>
      </c>
      <c r="B65" s="263" t="s">
        <v>263</v>
      </c>
    </row>
    <row r="66" spans="1:2" ht="27.6" x14ac:dyDescent="0.25">
      <c r="A66" s="251" t="s">
        <v>91</v>
      </c>
      <c r="B66" s="263" t="s">
        <v>291</v>
      </c>
    </row>
    <row r="67" spans="1:2" ht="27.6" x14ac:dyDescent="0.25">
      <c r="A67" s="251" t="s">
        <v>331</v>
      </c>
      <c r="B67" s="263" t="s">
        <v>332</v>
      </c>
    </row>
    <row r="68" spans="1:2" ht="59.4" customHeight="1" x14ac:dyDescent="0.25">
      <c r="A68" s="250" t="s">
        <v>257</v>
      </c>
      <c r="B68" s="263" t="s">
        <v>258</v>
      </c>
    </row>
    <row r="69" spans="1:2" ht="55.2" x14ac:dyDescent="0.25">
      <c r="A69" s="250" t="s">
        <v>26</v>
      </c>
      <c r="B69" s="263" t="s">
        <v>217</v>
      </c>
    </row>
    <row r="70" spans="1:2" x14ac:dyDescent="0.25">
      <c r="A70" s="253" t="s">
        <v>129</v>
      </c>
      <c r="B70" s="102" t="s">
        <v>309</v>
      </c>
    </row>
    <row r="71" spans="1:2" ht="41.4" x14ac:dyDescent="0.25">
      <c r="A71" s="251" t="s">
        <v>307</v>
      </c>
      <c r="B71" s="263" t="s">
        <v>308</v>
      </c>
    </row>
    <row r="72" spans="1:2" ht="41.4" x14ac:dyDescent="0.25">
      <c r="A72" s="251" t="s">
        <v>219</v>
      </c>
      <c r="B72" s="263" t="s">
        <v>220</v>
      </c>
    </row>
    <row r="73" spans="1:2" ht="124.2" x14ac:dyDescent="0.25">
      <c r="A73" s="260" t="s">
        <v>356</v>
      </c>
      <c r="B73" s="265" t="s">
        <v>357</v>
      </c>
    </row>
    <row r="74" spans="1:2" ht="69" x14ac:dyDescent="0.25">
      <c r="A74" s="251" t="s">
        <v>254</v>
      </c>
      <c r="B74" s="263" t="s">
        <v>255</v>
      </c>
    </row>
    <row r="75" spans="1:2" x14ac:dyDescent="0.25">
      <c r="A75" s="251" t="s">
        <v>236</v>
      </c>
      <c r="B75" s="263" t="s">
        <v>237</v>
      </c>
    </row>
    <row r="76" spans="1:2" ht="69" x14ac:dyDescent="0.25">
      <c r="A76" s="250" t="s">
        <v>252</v>
      </c>
      <c r="B76" s="263" t="s">
        <v>253</v>
      </c>
    </row>
    <row r="77" spans="1:2" ht="96.6" x14ac:dyDescent="0.25">
      <c r="A77" s="251" t="s">
        <v>238</v>
      </c>
      <c r="B77" s="263" t="s">
        <v>239</v>
      </c>
    </row>
    <row r="78" spans="1:2" ht="110.4" x14ac:dyDescent="0.25">
      <c r="A78" s="251" t="s">
        <v>210</v>
      </c>
      <c r="B78" s="263" t="s">
        <v>211</v>
      </c>
    </row>
    <row r="79" spans="1:2" ht="27.6" x14ac:dyDescent="0.25">
      <c r="A79" s="254" t="s">
        <v>316</v>
      </c>
      <c r="B79" s="263" t="s">
        <v>317</v>
      </c>
    </row>
    <row r="80" spans="1:2" ht="41.4" x14ac:dyDescent="0.25">
      <c r="A80" s="251" t="s">
        <v>200</v>
      </c>
      <c r="B80" s="263" t="s">
        <v>201</v>
      </c>
    </row>
    <row r="81" spans="1:2" ht="165.6" x14ac:dyDescent="0.25">
      <c r="A81" s="251" t="s">
        <v>206</v>
      </c>
      <c r="B81" s="265" t="s">
        <v>207</v>
      </c>
    </row>
    <row r="82" spans="1:2" ht="96.6" x14ac:dyDescent="0.25">
      <c r="A82" s="251" t="s">
        <v>305</v>
      </c>
      <c r="B82" s="263" t="s">
        <v>306</v>
      </c>
    </row>
    <row r="83" spans="1:2" ht="27.6" x14ac:dyDescent="0.25">
      <c r="A83" s="250" t="s">
        <v>333</v>
      </c>
      <c r="B83" s="263" t="s">
        <v>334</v>
      </c>
    </row>
    <row r="84" spans="1:2" x14ac:dyDescent="0.25">
      <c r="A84" s="250" t="s">
        <v>335</v>
      </c>
      <c r="B84" s="263" t="s">
        <v>336</v>
      </c>
    </row>
    <row r="85" spans="1:2" ht="165.6" x14ac:dyDescent="0.25">
      <c r="A85" s="255" t="s">
        <v>58</v>
      </c>
      <c r="B85" s="263" t="s">
        <v>293</v>
      </c>
    </row>
    <row r="86" spans="1:2" ht="41.4" x14ac:dyDescent="0.25">
      <c r="A86" s="254" t="s">
        <v>51</v>
      </c>
      <c r="B86" s="263" t="s">
        <v>245</v>
      </c>
    </row>
    <row r="87" spans="1:2" ht="55.2" x14ac:dyDescent="0.25">
      <c r="A87" s="250" t="s">
        <v>243</v>
      </c>
      <c r="B87" s="263" t="s">
        <v>244</v>
      </c>
    </row>
    <row r="88" spans="1:2" x14ac:dyDescent="0.25">
      <c r="A88" s="251" t="s">
        <v>57</v>
      </c>
      <c r="B88" s="263" t="s">
        <v>246</v>
      </c>
    </row>
    <row r="89" spans="1:2" ht="27.6" x14ac:dyDescent="0.25">
      <c r="A89" s="253" t="s">
        <v>352</v>
      </c>
      <c r="B89" s="263" t="s">
        <v>353</v>
      </c>
    </row>
    <row r="90" spans="1:2" ht="41.4" x14ac:dyDescent="0.25">
      <c r="A90" s="251" t="s">
        <v>395</v>
      </c>
      <c r="B90" s="263" t="s">
        <v>396</v>
      </c>
    </row>
    <row r="91" spans="1:2" ht="69" x14ac:dyDescent="0.25">
      <c r="A91" s="254" t="s">
        <v>394</v>
      </c>
      <c r="B91" s="263" t="s">
        <v>411</v>
      </c>
    </row>
    <row r="92" spans="1:2" ht="96.6" x14ac:dyDescent="0.25">
      <c r="A92" s="254" t="s">
        <v>392</v>
      </c>
      <c r="B92" s="263" t="s">
        <v>393</v>
      </c>
    </row>
    <row r="93" spans="1:2" ht="69" x14ac:dyDescent="0.25">
      <c r="A93" s="258" t="s">
        <v>298</v>
      </c>
      <c r="B93" s="263" t="s">
        <v>299</v>
      </c>
    </row>
    <row r="94" spans="1:2" ht="234.6" x14ac:dyDescent="0.25">
      <c r="A94" s="257" t="s">
        <v>294</v>
      </c>
      <c r="B94" s="263" t="s">
        <v>295</v>
      </c>
    </row>
    <row r="95" spans="1:2" ht="41.4" x14ac:dyDescent="0.25">
      <c r="A95" s="251" t="s">
        <v>289</v>
      </c>
      <c r="B95" s="263" t="s">
        <v>290</v>
      </c>
    </row>
    <row r="96" spans="1:2" ht="96.6" x14ac:dyDescent="0.25">
      <c r="A96" s="251" t="s">
        <v>350</v>
      </c>
      <c r="B96" s="263" t="s">
        <v>351</v>
      </c>
    </row>
    <row r="97" spans="1:2" ht="41.4" x14ac:dyDescent="0.25">
      <c r="A97" s="251" t="s">
        <v>261</v>
      </c>
      <c r="B97" s="263" t="s">
        <v>262</v>
      </c>
    </row>
    <row r="98" spans="1:2" ht="55.2" x14ac:dyDescent="0.25">
      <c r="A98" s="251" t="s">
        <v>222</v>
      </c>
      <c r="B98" s="263" t="s">
        <v>223</v>
      </c>
    </row>
    <row r="99" spans="1:2" ht="82.8" x14ac:dyDescent="0.25">
      <c r="A99" s="251" t="s">
        <v>20</v>
      </c>
      <c r="B99" s="263" t="s">
        <v>218</v>
      </c>
    </row>
    <row r="100" spans="1:2" ht="69" x14ac:dyDescent="0.25">
      <c r="A100" s="251" t="s">
        <v>214</v>
      </c>
      <c r="B100" s="263" t="s">
        <v>215</v>
      </c>
    </row>
    <row r="101" spans="1:2" ht="41.4" x14ac:dyDescent="0.25">
      <c r="A101" s="255" t="s">
        <v>274</v>
      </c>
      <c r="B101" s="263" t="s">
        <v>275</v>
      </c>
    </row>
    <row r="102" spans="1:2" ht="27.6" x14ac:dyDescent="0.25">
      <c r="A102" s="250" t="s">
        <v>312</v>
      </c>
      <c r="B102" s="263" t="s">
        <v>313</v>
      </c>
    </row>
    <row r="103" spans="1:2" ht="41.4" x14ac:dyDescent="0.25">
      <c r="A103" s="251" t="s">
        <v>314</v>
      </c>
      <c r="B103" s="263" t="s">
        <v>315</v>
      </c>
    </row>
    <row r="104" spans="1:2" ht="55.2" x14ac:dyDescent="0.25">
      <c r="A104" s="256" t="s">
        <v>338</v>
      </c>
      <c r="B104" s="263" t="s">
        <v>339</v>
      </c>
    </row>
    <row r="105" spans="1:2" ht="72.599999999999994" x14ac:dyDescent="0.25">
      <c r="A105" s="252" t="s">
        <v>355</v>
      </c>
      <c r="B105" s="266" t="s">
        <v>428</v>
      </c>
    </row>
    <row r="106" spans="1:2" ht="27.6" x14ac:dyDescent="0.25">
      <c r="A106" s="251" t="s">
        <v>342</v>
      </c>
      <c r="B106" s="263" t="s">
        <v>343</v>
      </c>
    </row>
    <row r="107" spans="1:2" ht="85.2" customHeight="1" x14ac:dyDescent="0.25">
      <c r="A107" s="251" t="s">
        <v>240</v>
      </c>
      <c r="B107" s="263" t="s">
        <v>241</v>
      </c>
    </row>
    <row r="108" spans="1:2" ht="27.6" x14ac:dyDescent="0.25">
      <c r="A108" s="250" t="s">
        <v>346</v>
      </c>
      <c r="B108" s="263" t="s">
        <v>347</v>
      </c>
    </row>
    <row r="109" spans="1:2" ht="110.4" x14ac:dyDescent="0.25">
      <c r="A109" s="251" t="s">
        <v>344</v>
      </c>
      <c r="B109" s="263" t="s">
        <v>345</v>
      </c>
    </row>
    <row r="110" spans="1:2" ht="69" x14ac:dyDescent="0.25">
      <c r="A110" s="251" t="s">
        <v>272</v>
      </c>
      <c r="B110" s="263" t="s">
        <v>273</v>
      </c>
    </row>
    <row r="111" spans="1:2" ht="110.4" x14ac:dyDescent="0.25">
      <c r="A111" s="251" t="s">
        <v>226</v>
      </c>
      <c r="B111" s="263" t="s">
        <v>227</v>
      </c>
    </row>
    <row r="112" spans="1:2" ht="69" x14ac:dyDescent="0.25">
      <c r="A112" s="256" t="s">
        <v>372</v>
      </c>
      <c r="B112" s="263" t="s">
        <v>373</v>
      </c>
    </row>
    <row r="113" spans="1:2" ht="124.2" x14ac:dyDescent="0.25">
      <c r="A113" s="251" t="s">
        <v>321</v>
      </c>
      <c r="B113" s="263" t="s">
        <v>322</v>
      </c>
    </row>
    <row r="114" spans="1:2" ht="124.2" x14ac:dyDescent="0.25">
      <c r="A114" s="251" t="s">
        <v>323</v>
      </c>
      <c r="B114" s="263" t="s">
        <v>433</v>
      </c>
    </row>
    <row r="115" spans="1:2" ht="41.4" x14ac:dyDescent="0.25">
      <c r="A115" s="261" t="s">
        <v>360</v>
      </c>
      <c r="B115" s="263" t="s">
        <v>361</v>
      </c>
    </row>
    <row r="116" spans="1:2" ht="41.4" x14ac:dyDescent="0.25">
      <c r="A116" s="251" t="s">
        <v>362</v>
      </c>
      <c r="B116" s="263" t="s">
        <v>363</v>
      </c>
    </row>
    <row r="117" spans="1:2" ht="110.4" x14ac:dyDescent="0.25">
      <c r="A117" s="257" t="s">
        <v>405</v>
      </c>
      <c r="B117" s="268" t="s">
        <v>421</v>
      </c>
    </row>
    <row r="118" spans="1:2" ht="41.4" x14ac:dyDescent="0.25">
      <c r="A118" s="251" t="s">
        <v>55</v>
      </c>
      <c r="B118" s="263" t="s">
        <v>270</v>
      </c>
    </row>
    <row r="119" spans="1:2" ht="82.8" x14ac:dyDescent="0.25">
      <c r="A119" s="251" t="s">
        <v>384</v>
      </c>
      <c r="B119" s="263" t="s">
        <v>385</v>
      </c>
    </row>
    <row r="120" spans="1:2" ht="124.2" x14ac:dyDescent="0.25">
      <c r="A120" s="252" t="s">
        <v>386</v>
      </c>
      <c r="B120" s="263" t="s">
        <v>387</v>
      </c>
    </row>
    <row r="121" spans="1:2" ht="128.55000000000001" customHeight="1" x14ac:dyDescent="0.25">
      <c r="A121" s="254" t="s">
        <v>74</v>
      </c>
      <c r="B121" s="263" t="s">
        <v>390</v>
      </c>
    </row>
    <row r="122" spans="1:2" ht="69" x14ac:dyDescent="0.25">
      <c r="A122" s="255" t="s">
        <v>382</v>
      </c>
      <c r="B122" s="263" t="s">
        <v>383</v>
      </c>
    </row>
    <row r="123" spans="1:2" ht="55.2" x14ac:dyDescent="0.25">
      <c r="A123" s="251" t="s">
        <v>364</v>
      </c>
      <c r="B123" s="263" t="s">
        <v>365</v>
      </c>
    </row>
    <row r="124" spans="1:2" ht="55.2" x14ac:dyDescent="0.25">
      <c r="A124" s="250" t="s">
        <v>198</v>
      </c>
      <c r="B124" s="263" t="s">
        <v>199</v>
      </c>
    </row>
    <row r="125" spans="1:2" ht="110.4" x14ac:dyDescent="0.25">
      <c r="A125" s="250" t="s">
        <v>310</v>
      </c>
      <c r="B125" s="263" t="s">
        <v>311</v>
      </c>
    </row>
    <row r="126" spans="1:2" x14ac:dyDescent="0.25">
      <c r="A126" s="254" t="s">
        <v>264</v>
      </c>
      <c r="B126" s="263" t="s">
        <v>265</v>
      </c>
    </row>
    <row r="127" spans="1:2" x14ac:dyDescent="0.25">
      <c r="A127" s="254" t="s">
        <v>268</v>
      </c>
      <c r="B127" s="263" t="s">
        <v>269</v>
      </c>
    </row>
    <row r="128" spans="1:2" ht="41.4" x14ac:dyDescent="0.25">
      <c r="A128" s="251" t="s">
        <v>266</v>
      </c>
      <c r="B128" s="263" t="s">
        <v>267</v>
      </c>
    </row>
    <row r="129" spans="1:2" ht="41.4" x14ac:dyDescent="0.25">
      <c r="A129" s="251" t="s">
        <v>208</v>
      </c>
      <c r="B129" s="265" t="s">
        <v>209</v>
      </c>
    </row>
    <row r="130" spans="1:2" ht="55.2" x14ac:dyDescent="0.25">
      <c r="A130" s="251" t="s">
        <v>23</v>
      </c>
      <c r="B130" s="263" t="s">
        <v>285</v>
      </c>
    </row>
    <row r="131" spans="1:2" ht="55.2" x14ac:dyDescent="0.25">
      <c r="A131" s="267" t="s">
        <v>286</v>
      </c>
      <c r="B131" s="268" t="s">
        <v>287</v>
      </c>
    </row>
    <row r="132" spans="1:2" ht="41.4" x14ac:dyDescent="0.25">
      <c r="A132" s="250" t="s">
        <v>286</v>
      </c>
      <c r="B132" s="263" t="s">
        <v>288</v>
      </c>
    </row>
    <row r="133" spans="1:2" ht="55.2" x14ac:dyDescent="0.25">
      <c r="A133" s="255" t="s">
        <v>283</v>
      </c>
      <c r="B133" s="263" t="s">
        <v>284</v>
      </c>
    </row>
    <row r="134" spans="1:2" ht="55.2" x14ac:dyDescent="0.25">
      <c r="A134" s="251" t="s">
        <v>280</v>
      </c>
      <c r="B134" s="263" t="s">
        <v>281</v>
      </c>
    </row>
    <row r="1048573" ht="126" customHeight="1" x14ac:dyDescent="0.25"/>
    <row r="1048576" ht="334.05" customHeight="1" x14ac:dyDescent="0.25"/>
  </sheetData>
  <sortState xmlns:xlrd2="http://schemas.microsoft.com/office/spreadsheetml/2017/richdata2" ref="A2:B121">
    <sortCondition ref="A1:A121"/>
  </sortState>
  <phoneticPr fontId="32" type="noConversion"/>
  <pageMargins left="0.70866141732283472" right="0.70866141732283472" top="0.74803149606299213" bottom="0.74803149606299213" header="0.31496062992125984" footer="0.31496062992125984"/>
  <pageSetup paperSize="9" scale="77" orientation="landscape" r:id="rId1"/>
  <headerFooter>
    <oddFooter>&amp;C&amp;P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BB39-F558-4C60-844B-113688352CA2}">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272"/>
    </row>
    <row r="2" spans="1:10" s="190" customFormat="1" ht="65.400000000000006" customHeight="1" thickBot="1" x14ac:dyDescent="0.35">
      <c r="A2" s="200" t="s">
        <v>1</v>
      </c>
      <c r="B2" s="327" t="s">
        <v>2</v>
      </c>
      <c r="C2" s="328"/>
      <c r="D2" s="329" t="s">
        <v>3</v>
      </c>
      <c r="E2" s="330"/>
      <c r="F2" s="331" t="s">
        <v>4</v>
      </c>
      <c r="G2" s="330"/>
      <c r="H2" s="331" t="s">
        <v>4</v>
      </c>
      <c r="I2" s="330"/>
      <c r="J2" s="273"/>
    </row>
    <row r="3" spans="1:10" s="199" customFormat="1" ht="53.4" customHeight="1" thickBot="1" x14ac:dyDescent="0.3">
      <c r="A3" s="326"/>
      <c r="B3" s="332"/>
      <c r="C3" s="333"/>
      <c r="D3" s="332"/>
      <c r="E3" s="334"/>
      <c r="F3" s="332"/>
      <c r="G3" s="334"/>
      <c r="H3" s="332"/>
      <c r="I3" s="335"/>
      <c r="J3" s="273"/>
    </row>
    <row r="4" spans="1:10" s="190" customFormat="1" ht="31.2" customHeight="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161"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115"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116"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236"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59"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241"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59"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59"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53"/>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65" t="s">
        <v>61</v>
      </c>
      <c r="B59" s="66">
        <f>SUM(B51:B58)</f>
        <v>0</v>
      </c>
      <c r="C59" s="67" t="str">
        <f t="shared" si="4"/>
        <v/>
      </c>
      <c r="D59" s="66">
        <f>SUM(D51:D58)</f>
        <v>0</v>
      </c>
      <c r="E59" s="67" t="str">
        <f t="shared" si="5"/>
        <v/>
      </c>
      <c r="F59" s="66">
        <f>SUM(F51:F58)</f>
        <v>0</v>
      </c>
      <c r="G59" s="67" t="str">
        <f t="shared" si="6"/>
        <v/>
      </c>
      <c r="H59" s="66">
        <f>SUM(H51:H58)</f>
        <v>0</v>
      </c>
      <c r="I59" s="67" t="str">
        <f t="shared" si="7"/>
        <v/>
      </c>
      <c r="J59" s="274"/>
    </row>
    <row r="60" spans="1:10" s="9" customFormat="1" ht="37.799999999999997" customHeight="1" thickTop="1" x14ac:dyDescent="0.25">
      <c r="A60" s="243" t="s">
        <v>62</v>
      </c>
      <c r="B60" s="113">
        <f>B25-B46+B49-B59</f>
        <v>0</v>
      </c>
      <c r="C60" s="41" t="str">
        <f t="shared" si="4"/>
        <v/>
      </c>
      <c r="D60" s="113">
        <f>D25-D46+D49-D59</f>
        <v>0</v>
      </c>
      <c r="E60" s="41" t="str">
        <f t="shared" si="5"/>
        <v/>
      </c>
      <c r="F60" s="113">
        <f>F25-F46+F49-F59</f>
        <v>0</v>
      </c>
      <c r="G60" s="49" t="str">
        <f t="shared" si="6"/>
        <v/>
      </c>
      <c r="H60" s="113">
        <f>H25-H46+H49-H59</f>
        <v>0</v>
      </c>
      <c r="I60" s="41" t="str">
        <f t="shared" si="7"/>
        <v/>
      </c>
      <c r="J60" s="274"/>
    </row>
    <row r="61" spans="1:10" s="16" customFormat="1" ht="37.799999999999997" customHeight="1" x14ac:dyDescent="0.25">
      <c r="A61" s="120" t="s">
        <v>63</v>
      </c>
      <c r="B61" s="51"/>
      <c r="C61" s="52" t="str">
        <f t="shared" si="4"/>
        <v/>
      </c>
      <c r="D61" s="51"/>
      <c r="E61" s="52" t="str">
        <f t="shared" si="5"/>
        <v/>
      </c>
      <c r="F61" s="51"/>
      <c r="G61" s="52" t="str">
        <f t="shared" si="6"/>
        <v/>
      </c>
      <c r="H61" s="51"/>
      <c r="I61" s="52" t="str">
        <f t="shared" si="7"/>
        <v/>
      </c>
      <c r="J61" s="274"/>
    </row>
    <row r="62" spans="1:10" s="9" customFormat="1" ht="37.799999999999997" customHeight="1" x14ac:dyDescent="0.25">
      <c r="A62" s="121" t="s">
        <v>64</v>
      </c>
      <c r="B62" s="112">
        <f>B60+B61</f>
        <v>0</v>
      </c>
      <c r="C62" s="43" t="str">
        <f t="shared" si="4"/>
        <v/>
      </c>
      <c r="D62" s="112">
        <f>D60+D61</f>
        <v>0</v>
      </c>
      <c r="E62" s="43" t="str">
        <f t="shared" si="5"/>
        <v/>
      </c>
      <c r="F62" s="112">
        <f>F60+F61</f>
        <v>0</v>
      </c>
      <c r="G62" s="43" t="str">
        <f t="shared" si="6"/>
        <v/>
      </c>
      <c r="H62" s="112">
        <f>H60+H61</f>
        <v>0</v>
      </c>
      <c r="I62" s="43" t="str">
        <f t="shared" si="7"/>
        <v/>
      </c>
      <c r="J62" s="274"/>
    </row>
    <row r="63" spans="1:10" s="9" customFormat="1" ht="45.6" customHeight="1" thickBot="1" x14ac:dyDescent="0.35">
      <c r="A63" s="68" t="s">
        <v>65</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59"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52"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52"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69"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1.2" customHeight="1" thickTop="1" x14ac:dyDescent="0.25">
      <c r="A77" s="243"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1.2" customHeight="1" x14ac:dyDescent="0.25">
      <c r="A78" s="244" t="s">
        <v>69</v>
      </c>
      <c r="B78" s="51"/>
      <c r="C78" s="52" t="str">
        <f t="shared" si="8"/>
        <v/>
      </c>
      <c r="D78" s="51"/>
      <c r="E78" s="52" t="str">
        <f t="shared" si="9"/>
        <v/>
      </c>
      <c r="F78" s="51"/>
      <c r="G78" s="52" t="str">
        <f t="shared" si="10"/>
        <v/>
      </c>
      <c r="H78" s="51"/>
      <c r="I78" s="52" t="str">
        <f t="shared" si="11"/>
        <v/>
      </c>
      <c r="J78" s="274"/>
    </row>
    <row r="79" spans="1:10" s="9" customFormat="1" ht="31.2" customHeight="1" x14ac:dyDescent="0.25">
      <c r="A79" s="244"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68" t="s">
        <v>71</v>
      </c>
      <c r="B80" s="47"/>
      <c r="C80" s="337"/>
      <c r="D80" s="47"/>
      <c r="E80" s="337"/>
      <c r="F80" s="47"/>
      <c r="G80" s="337"/>
      <c r="H80" s="47"/>
      <c r="I80" s="337"/>
      <c r="J80" s="274"/>
    </row>
    <row r="81" spans="1:10" s="12" customFormat="1" ht="31.8" customHeight="1" thickTop="1" x14ac:dyDescent="0.25">
      <c r="A81" s="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114"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69"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8" customHeight="1" thickTop="1" x14ac:dyDescent="0.25">
      <c r="A92" s="129"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8" customHeight="1" x14ac:dyDescent="0.25">
      <c r="A93" s="130" t="s">
        <v>82</v>
      </c>
      <c r="B93" s="51"/>
      <c r="C93" s="52" t="str">
        <f t="shared" si="12"/>
        <v/>
      </c>
      <c r="D93" s="51"/>
      <c r="E93" s="52" t="str">
        <f t="shared" si="13"/>
        <v/>
      </c>
      <c r="F93" s="51"/>
      <c r="G93" s="52" t="str">
        <f t="shared" si="14"/>
        <v/>
      </c>
      <c r="H93" s="51"/>
      <c r="I93" s="52" t="str">
        <f t="shared" si="15"/>
        <v/>
      </c>
      <c r="J93" s="274"/>
    </row>
    <row r="94" spans="1:10" s="9" customFormat="1" ht="48" customHeight="1" x14ac:dyDescent="0.25">
      <c r="A94" s="131"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0" customHeight="1" thickBot="1" x14ac:dyDescent="0.35">
      <c r="A95" s="165" t="s">
        <v>84</v>
      </c>
      <c r="B95" s="166"/>
      <c r="C95" s="166"/>
      <c r="D95" s="166"/>
      <c r="E95" s="338"/>
      <c r="F95" s="166"/>
      <c r="G95" s="338"/>
      <c r="H95" s="166"/>
      <c r="I95" s="338"/>
      <c r="J95" s="274"/>
    </row>
    <row r="96" spans="1:10" s="9" customFormat="1" ht="38.4" customHeight="1" thickTop="1" x14ac:dyDescent="0.25">
      <c r="A96" s="245" t="s">
        <v>85</v>
      </c>
      <c r="B96" s="117"/>
      <c r="C96" s="336"/>
      <c r="D96" s="117"/>
      <c r="E96" s="339"/>
      <c r="F96" s="117"/>
      <c r="G96" s="339"/>
      <c r="H96" s="117"/>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58.2" customHeight="1" x14ac:dyDescent="0.25">
      <c r="A101" s="173" t="s">
        <v>89</v>
      </c>
      <c r="B101" s="70"/>
      <c r="C101" s="73"/>
      <c r="D101" s="70"/>
      <c r="E101" s="71"/>
      <c r="F101" s="70"/>
      <c r="G101" s="71"/>
      <c r="H101" s="70"/>
      <c r="I101" s="71"/>
      <c r="J101" s="274"/>
    </row>
    <row r="102" spans="1:10" s="13" customFormat="1" ht="58.2" customHeight="1" thickBot="1" x14ac:dyDescent="0.3">
      <c r="A102" s="402" t="s">
        <v>424</v>
      </c>
      <c r="B102" s="74"/>
      <c r="C102" s="71"/>
      <c r="D102" s="74"/>
      <c r="E102" s="71"/>
      <c r="F102" s="74"/>
      <c r="G102" s="71"/>
      <c r="H102" s="74"/>
      <c r="I102" s="71"/>
      <c r="J102" s="274"/>
    </row>
    <row r="103" spans="1:10" s="13" customFormat="1" ht="58.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6.2"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137"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46.8"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46.8"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137"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142"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412</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146"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229" t="s">
        <v>108</v>
      </c>
      <c r="B121" s="51"/>
      <c r="C121" s="76"/>
      <c r="D121" s="51"/>
      <c r="E121" s="76"/>
      <c r="F121" s="51"/>
      <c r="G121" s="76"/>
      <c r="H121" s="51"/>
      <c r="I121" s="76"/>
      <c r="J121" s="274"/>
    </row>
    <row r="122" spans="1:10" s="9" customFormat="1" ht="31.8" customHeight="1" x14ac:dyDescent="0.25">
      <c r="A122" s="228" t="s">
        <v>109</v>
      </c>
      <c r="B122" s="78">
        <f>SUM(B120:B121)</f>
        <v>0</v>
      </c>
      <c r="C122" s="76"/>
      <c r="D122" s="78">
        <f>SUM(D120:D121)</f>
        <v>0</v>
      </c>
      <c r="E122" s="76"/>
      <c r="F122" s="78">
        <f>SUM(F120:F121)</f>
        <v>0</v>
      </c>
      <c r="G122" s="76"/>
      <c r="H122" s="78">
        <f>SUM(H120:H121)</f>
        <v>0</v>
      </c>
      <c r="I122" s="76"/>
      <c r="J122" s="274"/>
    </row>
    <row r="123" spans="1:10" s="9" customFormat="1" ht="52.8" customHeight="1" x14ac:dyDescent="0.25">
      <c r="A123" s="143" t="s">
        <v>110</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295"/>
      <c r="C129" s="76"/>
      <c r="D129" s="77"/>
      <c r="E129" s="76"/>
      <c r="F129" s="77"/>
      <c r="G129" s="76"/>
      <c r="H129" s="77"/>
      <c r="I129" s="76"/>
    </row>
    <row r="130" spans="1:10" s="9" customFormat="1" ht="29.4" customHeight="1" thickTop="1" x14ac:dyDescent="0.25">
      <c r="A130" s="247"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248" t="s">
        <v>108</v>
      </c>
      <c r="B131" s="51"/>
      <c r="C131" s="76"/>
      <c r="D131" s="51"/>
      <c r="E131" s="76"/>
      <c r="F131" s="51"/>
      <c r="G131" s="76"/>
      <c r="H131" s="51"/>
      <c r="I131" s="76"/>
      <c r="J131" s="274"/>
    </row>
    <row r="132" spans="1:10" ht="29.4" customHeight="1" x14ac:dyDescent="0.25">
      <c r="A132" s="248" t="s">
        <v>116</v>
      </c>
      <c r="B132" s="78">
        <f>SUM(B130:B131)</f>
        <v>0</v>
      </c>
      <c r="C132" s="76"/>
      <c r="D132" s="78">
        <f>SUM(D130:D131)</f>
        <v>0</v>
      </c>
      <c r="E132" s="76"/>
      <c r="F132" s="78">
        <f>SUM(F130:F131)</f>
        <v>0</v>
      </c>
      <c r="G132" s="76"/>
      <c r="H132" s="78">
        <f>SUM(H130:H131)</f>
        <v>0</v>
      </c>
      <c r="I132" s="76"/>
    </row>
    <row r="133" spans="1:10" s="9" customFormat="1" ht="87.6"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1.2" customHeight="1" thickBot="1" x14ac:dyDescent="0.3">
      <c r="A135" s="230" t="s">
        <v>119</v>
      </c>
      <c r="B135" s="231"/>
      <c r="C135" s="145"/>
      <c r="D135" s="231"/>
      <c r="E135" s="145"/>
      <c r="F135" s="231"/>
      <c r="G135" s="145"/>
      <c r="H135" s="231"/>
      <c r="I135" s="145"/>
      <c r="J135" s="274"/>
    </row>
    <row r="136" spans="1:10" s="9" customFormat="1" ht="31.2" customHeight="1" thickTop="1" x14ac:dyDescent="0.25">
      <c r="A136" s="146"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232" t="s">
        <v>108</v>
      </c>
      <c r="B137" s="10"/>
      <c r="C137" s="145"/>
      <c r="D137" s="10"/>
      <c r="E137" s="145"/>
      <c r="F137" s="10"/>
      <c r="G137" s="145"/>
      <c r="H137" s="10"/>
      <c r="I137" s="145"/>
      <c r="J137" s="274"/>
    </row>
    <row r="138" spans="1:10" s="9" customFormat="1" ht="31.2" customHeight="1" x14ac:dyDescent="0.25">
      <c r="A138" s="228"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155"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32.4" customHeight="1" x14ac:dyDescent="0.25">
      <c r="A141" s="148" t="s">
        <v>93</v>
      </c>
      <c r="B141" s="43">
        <f>B106</f>
        <v>0</v>
      </c>
      <c r="C141" s="297"/>
      <c r="D141" s="43">
        <f>D106</f>
        <v>0</v>
      </c>
      <c r="E141" s="297"/>
      <c r="F141" s="43">
        <f>F106</f>
        <v>0</v>
      </c>
      <c r="G141" s="297"/>
      <c r="H141" s="43">
        <f>H106</f>
        <v>0</v>
      </c>
      <c r="I141" s="297"/>
      <c r="J141" s="274"/>
    </row>
    <row r="142" spans="1:10" s="14" customFormat="1" ht="38.4" customHeight="1" x14ac:dyDescent="0.25">
      <c r="A142" s="149" t="s">
        <v>123</v>
      </c>
      <c r="B142" s="43">
        <f>B108</f>
        <v>0</v>
      </c>
      <c r="C142" s="297"/>
      <c r="D142" s="43">
        <f>D108</f>
        <v>0</v>
      </c>
      <c r="E142" s="297"/>
      <c r="F142" s="43">
        <f>F108</f>
        <v>0</v>
      </c>
      <c r="G142" s="297"/>
      <c r="H142" s="43">
        <f>H108</f>
        <v>0</v>
      </c>
      <c r="I142" s="297"/>
      <c r="J142" s="274"/>
    </row>
    <row r="143" spans="1:10" s="7" customFormat="1" ht="40.200000000000003"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4.4" customHeight="1" thickTop="1" x14ac:dyDescent="0.25">
      <c r="A147" s="344" t="s">
        <v>408</v>
      </c>
      <c r="B147" s="150">
        <f>SUM(B140:B146)</f>
        <v>0</v>
      </c>
      <c r="C147" s="298"/>
      <c r="D147" s="150">
        <f>SUM(D140:D146)</f>
        <v>0</v>
      </c>
      <c r="E147" s="298"/>
      <c r="F147" s="150">
        <f>SUM(F140:F146)</f>
        <v>0</v>
      </c>
      <c r="G147" s="298"/>
      <c r="H147" s="150">
        <f>SUM(H140:H146)</f>
        <v>0</v>
      </c>
      <c r="I147" s="298"/>
      <c r="J147" s="274"/>
    </row>
    <row r="148" spans="1:10" s="14" customFormat="1" ht="78"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48.6" customHeight="1" thickBot="1" x14ac:dyDescent="0.35">
      <c r="A152" s="151" t="s">
        <v>130</v>
      </c>
      <c r="B152" s="302">
        <f>B149-(SUM(B150:B151))</f>
        <v>0</v>
      </c>
      <c r="C152" s="303"/>
      <c r="D152" s="304"/>
      <c r="E152" s="303"/>
      <c r="F152" s="305"/>
      <c r="G152" s="306"/>
      <c r="H152" s="307"/>
      <c r="I152" s="307"/>
      <c r="J152" s="308"/>
    </row>
    <row r="153" spans="1:10" s="7" customFormat="1" ht="56.4" customHeight="1" thickTop="1" thickBot="1" x14ac:dyDescent="0.3">
      <c r="A153" s="106" t="s">
        <v>131</v>
      </c>
      <c r="B153" s="309">
        <f>ROUNDDOWN(B147-B152,2)</f>
        <v>0</v>
      </c>
      <c r="C153" s="310" t="str">
        <f>IF((B153)=0,"",IF((B153)&lt;&gt;0,"Kontrollera siffrorna!"))</f>
        <v/>
      </c>
      <c r="D153" s="294"/>
      <c r="E153" s="336"/>
      <c r="F153" s="71"/>
      <c r="G153" s="336"/>
      <c r="H153" s="336"/>
      <c r="I153" s="336"/>
      <c r="J153" s="274"/>
    </row>
    <row r="154" spans="1:10" s="14" customFormat="1" ht="25.05" customHeight="1" thickTop="1" x14ac:dyDescent="0.25">
      <c r="A154" s="133" t="s">
        <v>132</v>
      </c>
      <c r="B154" s="188"/>
      <c r="C154" s="343"/>
      <c r="D154" s="301"/>
      <c r="E154" s="336"/>
      <c r="F154" s="300"/>
      <c r="G154" s="340"/>
      <c r="H154" s="340"/>
      <c r="I154" s="340"/>
      <c r="J154" s="274"/>
    </row>
    <row r="155" spans="1:10" s="14" customFormat="1" ht="25.05" customHeight="1" x14ac:dyDescent="0.25">
      <c r="A155" s="133" t="s">
        <v>133</v>
      </c>
      <c r="B155" s="188"/>
      <c r="C155" s="343"/>
      <c r="D155" s="301"/>
      <c r="E155" s="336"/>
      <c r="F155" s="300"/>
      <c r="G155" s="340"/>
      <c r="H155" s="340"/>
      <c r="I155" s="340"/>
      <c r="J155" s="274"/>
    </row>
    <row r="156" spans="1:10" s="14" customFormat="1" ht="25.05" customHeight="1" thickBot="1" x14ac:dyDescent="0.3">
      <c r="A156" s="133" t="s">
        <v>134</v>
      </c>
      <c r="B156" s="188"/>
      <c r="C156" s="343"/>
      <c r="D156" s="301"/>
      <c r="E156" s="336"/>
      <c r="F156" s="300"/>
      <c r="G156" s="340"/>
      <c r="H156" s="340"/>
      <c r="I156" s="340"/>
      <c r="J156" s="274"/>
    </row>
    <row r="157" spans="1:10" s="14" customFormat="1" ht="46.2" customHeight="1" thickTop="1" x14ac:dyDescent="0.3">
      <c r="A157" s="152" t="s">
        <v>135</v>
      </c>
      <c r="B157" s="311">
        <f>B154-(SUM(B155:B156))</f>
        <v>0</v>
      </c>
      <c r="C157"/>
      <c r="D157" s="312"/>
      <c r="E157" s="303"/>
      <c r="F157" s="305"/>
      <c r="G157" s="307"/>
      <c r="H157" s="307"/>
      <c r="I157" s="307"/>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156"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7">
        <f>ROUNDDOWN(D165-D171,2)</f>
        <v>0</v>
      </c>
      <c r="F172" s="287">
        <f>ROUNDDOWN(F165-F171,2)</f>
        <v>0</v>
      </c>
      <c r="G172" s="336"/>
      <c r="H172" s="287">
        <f>ROUNDDOWN(H165-H171,2)</f>
        <v>0</v>
      </c>
      <c r="I172" s="336"/>
    </row>
    <row r="173" spans="1:10" ht="25.05" customHeight="1" x14ac:dyDescent="0.25">
      <c r="A173" s="156"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c r="C177" s="71"/>
      <c r="D177" s="284"/>
      <c r="F177" s="284"/>
      <c r="G177" s="336"/>
      <c r="H177" s="284"/>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7">
        <f>B127</f>
        <v>0</v>
      </c>
      <c r="C181" s="71"/>
      <c r="D181" s="282">
        <f>D127</f>
        <v>0</v>
      </c>
      <c r="E181" s="91"/>
      <c r="F181" s="282">
        <f>F127</f>
        <v>0</v>
      </c>
      <c r="G181" s="336"/>
      <c r="H181" s="282">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157"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c r="C188" s="71"/>
      <c r="D188" s="279"/>
      <c r="F188" s="279"/>
      <c r="G188" s="336"/>
      <c r="H188" s="279"/>
      <c r="I188" s="336"/>
    </row>
    <row r="189" spans="1:10" ht="25.05" customHeight="1" x14ac:dyDescent="0.25">
      <c r="A189" s="174" t="s">
        <v>161</v>
      </c>
      <c r="B189" s="90"/>
      <c r="C189" s="71"/>
      <c r="D189" s="284"/>
      <c r="F189" s="284"/>
      <c r="G189" s="336"/>
      <c r="H189" s="284"/>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0.6"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15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5.05" customHeight="1" x14ac:dyDescent="0.25">
      <c r="A199" s="176" t="s">
        <v>168</v>
      </c>
      <c r="B199" s="90"/>
      <c r="C199" s="71"/>
      <c r="D199" s="284"/>
      <c r="F199" s="284"/>
      <c r="G199" s="336"/>
      <c r="H199" s="284"/>
      <c r="I199" s="336"/>
    </row>
    <row r="200" spans="1:9" ht="25.05" customHeight="1" x14ac:dyDescent="0.25">
      <c r="A200" s="108" t="s">
        <v>169</v>
      </c>
      <c r="B200" s="84">
        <f>B198-B199</f>
        <v>0</v>
      </c>
      <c r="C200" s="71"/>
      <c r="D200" s="280">
        <f>D198-D199</f>
        <v>0</v>
      </c>
      <c r="F200" s="280">
        <f>F198-F199</f>
        <v>0</v>
      </c>
      <c r="G200" s="336"/>
      <c r="H200" s="280">
        <f>H198-H199</f>
        <v>0</v>
      </c>
      <c r="I200" s="336"/>
    </row>
    <row r="201" spans="1:9" ht="25.05"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157"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c r="C208" s="71"/>
      <c r="D208" s="284"/>
      <c r="E208" s="95"/>
      <c r="F208" s="284"/>
      <c r="G208" s="336"/>
      <c r="H208" s="284"/>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157" t="s">
        <v>178</v>
      </c>
      <c r="B212" s="158"/>
      <c r="C212" s="71"/>
      <c r="E212" s="95"/>
      <c r="F212" s="40"/>
      <c r="G212" s="336"/>
      <c r="H212" s="336"/>
      <c r="I212" s="336"/>
    </row>
    <row r="213" spans="1:9" ht="25.05" customHeight="1" x14ac:dyDescent="0.25">
      <c r="A213" s="180" t="s">
        <v>179</v>
      </c>
      <c r="B213" s="98">
        <f>B61+B78+B93+B96+B121+B131+B137</f>
        <v>0</v>
      </c>
      <c r="C213" s="71"/>
      <c r="E213" s="95"/>
      <c r="F213" s="40"/>
      <c r="G213" s="336"/>
      <c r="H213" s="336"/>
      <c r="I213" s="336"/>
    </row>
    <row r="214" spans="1:9" ht="25.05" customHeight="1" x14ac:dyDescent="0.25">
      <c r="A214" s="180" t="s">
        <v>180</v>
      </c>
      <c r="B214" s="99">
        <f>B157</f>
        <v>0</v>
      </c>
      <c r="C214" s="71"/>
      <c r="E214" s="95"/>
      <c r="F214" s="40"/>
      <c r="G214" s="336"/>
      <c r="H214" s="336"/>
      <c r="I214" s="336"/>
    </row>
    <row r="215" spans="1:9" ht="25.05"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44" t="s">
        <v>182</v>
      </c>
      <c r="E218" s="95"/>
      <c r="F218" s="40"/>
      <c r="G218" s="336"/>
      <c r="H218" s="336"/>
      <c r="I218" s="336"/>
    </row>
    <row r="219" spans="1:9" ht="54.6" customHeight="1" x14ac:dyDescent="0.25">
      <c r="A219" s="162" t="s">
        <v>183</v>
      </c>
      <c r="B219"/>
      <c r="C219" s="102"/>
      <c r="D219" s="71"/>
      <c r="E219" s="71"/>
      <c r="F219" s="40"/>
      <c r="G219" s="336"/>
      <c r="H219" s="336"/>
      <c r="I219" s="336"/>
    </row>
    <row r="220" spans="1:9" ht="43.2" customHeight="1" x14ac:dyDescent="0.25">
      <c r="A220" s="163" t="s">
        <v>184</v>
      </c>
      <c r="B220"/>
      <c r="C220" s="71"/>
      <c r="E220" s="95"/>
      <c r="F220" s="40"/>
      <c r="G220" s="336"/>
      <c r="H220" s="336"/>
      <c r="I220" s="336"/>
    </row>
    <row r="221" spans="1:9" ht="27.6" x14ac:dyDescent="0.25">
      <c r="A221" s="54" t="s">
        <v>185</v>
      </c>
      <c r="F221" s="40"/>
      <c r="G221" s="336"/>
      <c r="H221" s="336"/>
      <c r="I221" s="336"/>
    </row>
    <row r="222" spans="1:9" x14ac:dyDescent="0.25">
      <c r="F222" s="40"/>
      <c r="G222" s="336"/>
      <c r="H222" s="336"/>
      <c r="I222" s="336"/>
    </row>
    <row r="223" spans="1:9" x14ac:dyDescent="0.25">
      <c r="F223" s="40"/>
      <c r="G223" s="336"/>
      <c r="H223" s="336"/>
      <c r="I223" s="336"/>
    </row>
    <row r="224" spans="1:9" x14ac:dyDescent="0.25">
      <c r="F224" s="40"/>
      <c r="G224" s="291"/>
      <c r="H224" s="291"/>
      <c r="I224" s="291"/>
    </row>
  </sheetData>
  <sheetProtection algorithmName="SHA-512" hashValue="uVzQzkUlck15a4sH4IOK/OAVTmccmUxXxMV+uz/pmu0H7Nl94RxzMFCcG57FFiHRxKOHoi8XwOMZw1tTeS4pyg==" saltValue="VEMSkxyuHlww2QEli/qdhw==" spinCount="100000" sheet="1" objects="1" scenarios="1"/>
  <conditionalFormatting sqref="B3">
    <cfRule type="expression" dxfId="39" priority="4">
      <formula>B3=#REF!</formula>
    </cfRule>
  </conditionalFormatting>
  <conditionalFormatting sqref="D3">
    <cfRule type="expression" dxfId="38" priority="3">
      <formula>D3=#REF!</formula>
    </cfRule>
  </conditionalFormatting>
  <conditionalFormatting sqref="F3">
    <cfRule type="expression" dxfId="37" priority="2">
      <formula>F3=#REF!</formula>
    </cfRule>
  </conditionalFormatting>
  <conditionalFormatting sqref="H3">
    <cfRule type="expression" dxfId="36" priority="1">
      <formula>H3=#REF!</formula>
    </cfRule>
  </conditionalFormatting>
  <dataValidations count="32">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CB411A69-4E4B-45DE-9EB2-23CF8C0B231B}"/>
    <dataValidation allowBlank="1" showInputMessage="1" showErrorMessage="1" prompt="Fyll i enhetens räkenskapsperiod från startdatumet till slutdatumet i den här rutan. T.ex. 1.1-31.12.2023." sqref="A9" xr:uid="{2090FA92-0CA6-4123-9AD0-D8461C8003A7}"/>
    <dataValidation operator="notBetween" showInputMessage="1" showErrorMessage="1" sqref="A11" xr:uid="{118889E3-4427-4EA8-ABD7-DF446430BE8E}"/>
    <dataValidation allowBlank="1" showInputMessage="1" showErrorMessage="1" prompt="Täytä huoneistoala- ja tilikauden pituus -solu. " sqref="E64 E82" xr:uid="{F1E18A8E-C978-4A55-9A9E-BCA20058CE59}"/>
    <dataValidation allowBlank="1" showInputMessage="1" showErrorMessage="1" prompt="Fyll i cellerna för lägenhetsyta och räkenskapsperiodens längd." sqref="C18 E18 G18 I18 C14:C15 E14:E15 G14:G15 I14:I15" xr:uid="{86421C33-4560-4481-98CA-889DF4CF67F4}"/>
    <dataValidation allowBlank="1" showInputMessage="1" showErrorMessage="1" promptTitle="Muut vuokratuotot" prompt="Muista vähentää muihin kuluihin kohdistuneet vuokratuotot (esim. varautumisiin kerätyt), jos niitä ei ole eritelty kirjanpidossa. " sqref="F18" xr:uid="{B16D6B65-B380-4B36-8D88-0120D8295A01}"/>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EBB6BD98-A599-453D-89A9-5D9D3BFBA532}"/>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775A3C0C-40A5-4DB2-B7BF-AC37D3DD7231}"/>
    <dataValidation allowBlank="1" showInputMessage="1" showErrorMessage="1" promptTitle="Anvisning" prompt="Siffrorna tas direkt från bokslutet. Observera att även finansieringskostnader ska läggas till i kostnaderna." sqref="B161" xr:uid="{2996B344-D5B7-4BF5-95C2-E3CB7C672905}"/>
    <dataValidation allowBlank="1" showInputMessage="1" showErrorMessage="1" promptTitle="Anvisning" prompt="Siffrorna matas in direkt från bokslutet. Observera att även finansiella intäkter ska läggas till intäkterna." sqref="B160" xr:uid="{2EB6EBB9-6B81-4512-9818-AE23B9D792BC}"/>
    <dataValidation allowBlank="1" showInputMessage="1" showErrorMessage="1" prompt="Uppgifterna om utjämningsgruppen fylls i endast om samfundet använder utjämning. Kolumnen kan tas bort om den inte behövs." sqref="D2" xr:uid="{B96B0BE6-04A6-45CD-AD58-987A1ECFC085}"/>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AF9881AF-442D-4B2F-9E54-B920CA9FB15D}"/>
    <dataValidation allowBlank="1" showInputMessage="1" showErrorMessage="1" promptTitle="Vuokravakuudet" prompt="Esitetään pelkästään lainat. Jos vuokravakuudet on kirjattu pitkäaikaisiin velkoihin, esitetään ne muissa rahoitukseen vaikuttavissa tapahtumissa. " sqref="D185 F185 H185" xr:uid="{7B7E79B1-63F4-41DA-AC78-BEEE10E2BE33}"/>
    <dataValidation allowBlank="1" showInputMessage="1" showErrorMessage="1" promptTitle="Obs." prompt="Obs! Nyttjandegraden fås automatiskt med formel = realiserade hyror / budgeterade hyror. _x000a__x000a_Kalkylen skyddas med lösenordet ”ara”." sqref="B16" xr:uid="{BB074AC5-C0FE-4019-8623-739E13D68710}"/>
    <dataValidation allowBlank="1" showInputMessage="1" showErrorMessage="1" promptTitle="Finansiell ställning i balansräk" prompt="Om den finansiella ställningen i balansräkningen för 2016 är på plus (överskott), kan överskottet i efterkalkylen för 2017 överföras till ackumulerade avsättningar. Underskottet ska redovisas antingen som ackumulerad i skötsel- eller finansieringshyran." sqref="B93 D93 F93 H93" xr:uid="{517129A6-FDE4-493D-868A-A6B038D70DE2}"/>
    <dataValidation allowBlank="1" showInputMessage="1" showErrorMessage="1" promptTitle="Efterkalkyl för 2017" prompt="Överskott från 2016 kan överföras direkt till medel som samlats i avsättningar. Om ett underskott har uppkommit, redovisas det som ackumulerat i skötsel- eller finansieringshyran." sqref="B157" xr:uid="{7CC1E648-CEE2-482C-9B91-08BBB4B5B84C}"/>
    <dataValidation allowBlank="1" showInputMessage="1" showErrorMessage="1" promptTitle="Obligatorisk information" prompt="Den finansiella ställningen i balansräkningen för föregående räkenskapsperiod skall tas upp i kalkylen. Summorna tas från föregående räkenskapsperiods bokslut eller efterkalkylen, om en sådan har gjorts upp utifrån hyrorna för 2016." sqref="B154" xr:uid="{7FA960F7-5E1D-4B98-AE9E-BA3DF319500D}"/>
    <dataValidation allowBlank="1" showInputMessage="1" showErrorMessage="1" promptTitle="Övriga hyresintäkter" prompt="Kom ihåg att dra av hyresintäkter som hänför sig till övriga kostnader (t.ex. som samlats in som avsättningar), om de inte har specificerats i bokföringen." sqref="B18 D18 H18" xr:uid="{8AFF85FE-08CD-4D46-92F2-CEC01C4C65F8}"/>
    <dataValidation allowBlank="1" showInputMessage="1" showErrorMessage="1" promptTitle="Bokföring av kostnader" prompt="Kostnaderna matas in med plustecken." sqref="B27 D27 F27 H27" xr:uid="{EF4A2FA6-9D03-4A40-B1C4-24529CB1D880}"/>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40 F40 H40 D87 F87 H87" xr:uid="{C7976A2B-CC1B-4B3C-A609-6BF97A7624ED}"/>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41 F41 H41 D88 F88 H88" xr:uid="{FF200F1D-4B59-4472-82FC-AAE7ED6223C3}"/>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261ADF8F-EBF3-48FA-86C1-0FE8B53D0AA8}"/>
    <dataValidation allowBlank="1" showInputMessage="1" showErrorMessage="1" promptTitle="Amorteringar" prompt="Ange endast amorteringar på objekt som omfattas av självkostnadshyran." sqref="B52 B69 D52 F52 H52 D69 F69 H69" xr:uid="{CBD39C37-3FF6-472E-AA15-9C0B856A9371}"/>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35B1B9EA-3B24-4ED5-B36B-847834E7E371}"/>
    <dataValidation allowBlank="1" showInputMessage="1" showErrorMessage="1" promptTitle="Anvisning" prompt="Från efterkalkylen för föregående räkenskapsperiod ”finansiell återstod för investeringar i självkostnadsuthyrning i slutet av räkenskapsperioden”. _x000a__x000a_I efterkalkylen för 2017 är summan 0 €, om kalkylen inte har gjorts upp för tidigare år._x000a_" sqref="B96 D96 F96 H96" xr:uid="{25BCEDF5-69B8-40B8-B57B-B1F80145C49F}"/>
    <dataValidation allowBlank="1" showInputMessage="1" showErrorMessage="1" promptTitle="Erhållna bidrag" prompt="I summan ingår erhållna understöd för investeringar." sqref="B97 D97 F97 H97" xr:uid="{87D0073A-50E9-471E-A037-DF13E36C3513}"/>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B155" xr:uid="{8C44C50E-0D12-48A3-A1B2-3CC299F35BCF}"/>
    <dataValidation allowBlank="1" showInputMessage="1" showErrorMessage="1" promptTitle="Anvisning" prompt="Siffrorna matas in direkt från resultaträkning. Observera att även finansiella intäkter ska läggas till intäkterna." sqref="D160 F160 H160" xr:uid="{61BA7CED-DF7A-41EF-AE10-356B021FE195}"/>
    <dataValidation allowBlank="1" showInputMessage="1" showErrorMessage="1" promptTitle="Anvisning" prompt="Siffrorna tas direkt från resultaträkning. Observera att även finansieringskostnader ska läggas till i kostnaderna." sqref="D161 F161 H161" xr:uid="{28EED985-2633-4D40-8F64-00FB64541B71}"/>
    <dataValidation allowBlank="1" showInputMessage="1" showErrorMessage="1" promptTitle="Kontroll" prompt="Kontrollera vid behov formeln. _x000a__x000a_Skyddet kan öppnas med lösenordet ”ara”._x000a_" sqref="B183 B196 D183 F183 H183 D196 F196 H196" xr:uid="{5E5A5436-564B-402F-94DA-9CA847F243B6}"/>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CE4D6980-3075-4CB0-840B-82210B4C59CF}"/>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9A40815D-FCD2-43AA-BD25-D5B45CE222E0}"/>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F606-9556-4D10-A8A9-983CB6CA1474}">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272"/>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2017'!B3="","",'Efterkalkyl 2017'!B3)</f>
        <v/>
      </c>
      <c r="C3" s="270"/>
      <c r="D3" s="316" t="str">
        <f>IF('Efterkalkyl 2017'!D3="","",'Efterkalkyl 2017'!D3)</f>
        <v/>
      </c>
      <c r="E3" s="270"/>
      <c r="F3" s="316" t="str">
        <f>IF('Efterkalkyl 2017'!F3="","",'Efterkalkyl 2017'!F3)</f>
        <v/>
      </c>
      <c r="G3" s="270"/>
      <c r="H3" s="316" t="str">
        <f>IF('Efterkalkyl 2017'!H3="","",'Efterkalkyl 2017'!H3)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161"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115"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116"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236"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59"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241"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59"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59"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65"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243"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2017'!B62</f>
        <v>0</v>
      </c>
      <c r="C61" s="124" t="str">
        <f t="shared" si="4"/>
        <v/>
      </c>
      <c r="D61" s="10">
        <f>'Efterkalkyl 2017'!D62</f>
        <v>0</v>
      </c>
      <c r="E61" s="124" t="str">
        <f t="shared" si="5"/>
        <v/>
      </c>
      <c r="F61" s="10">
        <f>'Efterkalkyl 2017'!F62</f>
        <v>0</v>
      </c>
      <c r="G61" s="124" t="str">
        <f t="shared" si="6"/>
        <v/>
      </c>
      <c r="H61" s="10">
        <f>'Efterkalkyl 2017'!H62</f>
        <v>0</v>
      </c>
      <c r="I61" s="124" t="str">
        <f t="shared" si="7"/>
        <v/>
      </c>
      <c r="J61" s="274"/>
    </row>
    <row r="62" spans="1:10" s="9" customFormat="1" ht="37.799999999999997" customHeight="1" x14ac:dyDescent="0.25">
      <c r="A62" s="121"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68" t="s">
        <v>65</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59"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69"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243"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2017'!B79</f>
        <v>0</v>
      </c>
      <c r="C78" s="52" t="str">
        <f t="shared" si="8"/>
        <v/>
      </c>
      <c r="D78" s="51">
        <f>'Efterkalkyl 2017'!D79</f>
        <v>0</v>
      </c>
      <c r="E78" s="52" t="str">
        <f t="shared" si="9"/>
        <v/>
      </c>
      <c r="F78" s="51">
        <f>'Efterkalkyl 2017'!F79</f>
        <v>0</v>
      </c>
      <c r="G78" s="52" t="str">
        <f t="shared" si="10"/>
        <v/>
      </c>
      <c r="H78" s="51">
        <f>'Efterkalkyl 2017'!H79</f>
        <v>0</v>
      </c>
      <c r="I78" s="52" t="str">
        <f t="shared" si="11"/>
        <v/>
      </c>
      <c r="J78" s="274"/>
    </row>
    <row r="79" spans="1:10" s="9" customFormat="1" ht="39" customHeight="1" x14ac:dyDescent="0.25">
      <c r="A79" s="244"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68" t="s">
        <v>71</v>
      </c>
      <c r="B80" s="47"/>
      <c r="C80" s="337"/>
      <c r="D80" s="47"/>
      <c r="E80" s="337"/>
      <c r="F80" s="47"/>
      <c r="G80" s="337"/>
      <c r="H80" s="47"/>
      <c r="I80" s="337"/>
      <c r="J80" s="274"/>
    </row>
    <row r="81" spans="1:10" s="12" customFormat="1" ht="31.8" customHeight="1" thickTop="1" x14ac:dyDescent="0.25">
      <c r="A81" s="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114"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69"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129"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2017'!B94</f>
        <v>0</v>
      </c>
      <c r="C93" s="52" t="str">
        <f t="shared" si="12"/>
        <v/>
      </c>
      <c r="D93" s="51">
        <f>'Efterkalkyl 2017'!D94</f>
        <v>0</v>
      </c>
      <c r="E93" s="52" t="str">
        <f t="shared" si="13"/>
        <v/>
      </c>
      <c r="F93" s="51">
        <f>'Efterkalkyl 2017'!F94</f>
        <v>0</v>
      </c>
      <c r="G93" s="52" t="str">
        <f t="shared" si="14"/>
        <v/>
      </c>
      <c r="H93" s="51">
        <f>'Efterkalkyl 2017'!H94</f>
        <v>0</v>
      </c>
      <c r="I93" s="52" t="str">
        <f t="shared" si="15"/>
        <v/>
      </c>
      <c r="J93" s="274"/>
    </row>
    <row r="94" spans="1:10" s="9" customFormat="1" ht="45.6" customHeight="1" x14ac:dyDescent="0.25">
      <c r="A94" s="131"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165" t="s">
        <v>84</v>
      </c>
      <c r="B95" s="166"/>
      <c r="C95" s="166"/>
      <c r="D95" s="166"/>
      <c r="E95" s="338"/>
      <c r="F95" s="166"/>
      <c r="G95" s="338"/>
      <c r="H95" s="166"/>
      <c r="I95" s="338"/>
      <c r="J95" s="274"/>
    </row>
    <row r="96" spans="1:10" s="9" customFormat="1" ht="38.4" customHeight="1" thickTop="1" x14ac:dyDescent="0.25">
      <c r="A96" s="245" t="s">
        <v>85</v>
      </c>
      <c r="B96" s="117">
        <f>'Efterkalkyl 2017'!B103</f>
        <v>0</v>
      </c>
      <c r="C96" s="336"/>
      <c r="D96" s="117">
        <f>'Efterkalkyl 2017'!D103</f>
        <v>0</v>
      </c>
      <c r="E96" s="339"/>
      <c r="F96" s="117">
        <f>'Efterkalkyl 2017'!F103</f>
        <v>0</v>
      </c>
      <c r="G96" s="339"/>
      <c r="H96" s="117">
        <f>'Efterkalkyl 2017'!H103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49.8" customHeight="1" x14ac:dyDescent="0.25">
      <c r="A101" s="173" t="s">
        <v>89</v>
      </c>
      <c r="B101" s="70"/>
      <c r="C101" s="73"/>
      <c r="D101" s="70"/>
      <c r="E101" s="71"/>
      <c r="F101" s="70"/>
      <c r="G101" s="71"/>
      <c r="H101" s="70"/>
      <c r="I101" s="71"/>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137"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137"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142"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412</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146"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229" t="s">
        <v>108</v>
      </c>
      <c r="B121" s="51">
        <f>'Efterkalkyl 2017'!B122</f>
        <v>0</v>
      </c>
      <c r="C121" s="76"/>
      <c r="D121" s="51">
        <f>'Efterkalkyl 2017'!D122</f>
        <v>0</v>
      </c>
      <c r="E121" s="76"/>
      <c r="F121" s="51">
        <f>'Efterkalkyl 2017'!F122</f>
        <v>0</v>
      </c>
      <c r="G121" s="76"/>
      <c r="H121" s="51">
        <f>'Efterkalkyl 2017'!H122</f>
        <v>0</v>
      </c>
      <c r="I121" s="76"/>
      <c r="J121" s="274"/>
    </row>
    <row r="122" spans="1:10" s="9" customFormat="1" ht="31.8" customHeight="1" x14ac:dyDescent="0.25">
      <c r="A122" s="228" t="s">
        <v>109</v>
      </c>
      <c r="B122" s="78">
        <f>SUM(B120:B121)</f>
        <v>0</v>
      </c>
      <c r="C122" s="76"/>
      <c r="D122" s="78">
        <f>SUM(D120:D121)</f>
        <v>0</v>
      </c>
      <c r="E122" s="76"/>
      <c r="F122" s="78">
        <f>SUM(F120:F121)</f>
        <v>0</v>
      </c>
      <c r="G122" s="76"/>
      <c r="H122" s="78">
        <f>SUM(H120:H121)</f>
        <v>0</v>
      </c>
      <c r="I122" s="76"/>
      <c r="J122" s="274"/>
    </row>
    <row r="123" spans="1:10" s="9" customFormat="1" ht="52.8" customHeight="1" x14ac:dyDescent="0.25">
      <c r="A123" s="143" t="s">
        <v>110</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247"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248" t="s">
        <v>108</v>
      </c>
      <c r="B131" s="51">
        <f>'Efterkalkyl 2017'!B132</f>
        <v>0</v>
      </c>
      <c r="C131" s="76"/>
      <c r="D131" s="51">
        <f>'Efterkalkyl 2017'!D132</f>
        <v>0</v>
      </c>
      <c r="E131" s="76"/>
      <c r="F131" s="51">
        <f>'Efterkalkyl 2017'!F132</f>
        <v>0</v>
      </c>
      <c r="G131" s="76"/>
      <c r="H131" s="51">
        <f>'Efterkalkyl 2017'!H132</f>
        <v>0</v>
      </c>
      <c r="I131" s="76"/>
      <c r="J131" s="274"/>
    </row>
    <row r="132" spans="1:10" ht="29.4" customHeight="1" x14ac:dyDescent="0.25">
      <c r="A132" s="248"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146"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232" t="s">
        <v>108</v>
      </c>
      <c r="B137" s="10">
        <f>'Efterkalkyl 2017'!B138</f>
        <v>0</v>
      </c>
      <c r="C137" s="145"/>
      <c r="D137" s="10">
        <f>'Efterkalkyl 2017'!D138</f>
        <v>0</v>
      </c>
      <c r="E137" s="145"/>
      <c r="F137" s="10">
        <f>'Efterkalkyl 2017'!F138</f>
        <v>0</v>
      </c>
      <c r="G137" s="145"/>
      <c r="H137" s="10">
        <f>'Efterkalkyl 2017'!H138</f>
        <v>0</v>
      </c>
      <c r="I137" s="145"/>
      <c r="J137" s="274"/>
    </row>
    <row r="138" spans="1:10" s="9" customFormat="1" ht="31.2" customHeight="1" x14ac:dyDescent="0.25">
      <c r="A138" s="228"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155"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0.200000000000003" customHeight="1" thickTop="1" x14ac:dyDescent="0.25">
      <c r="A147" s="344" t="s">
        <v>408</v>
      </c>
      <c r="B147" s="150">
        <f>SUM(B140:B146)</f>
        <v>0</v>
      </c>
      <c r="C147" s="298"/>
      <c r="D147" s="150">
        <f>SUM(D140:D146)</f>
        <v>0</v>
      </c>
      <c r="E147" s="298"/>
      <c r="F147" s="150">
        <f>SUM(F140:F146)</f>
        <v>0</v>
      </c>
      <c r="G147" s="298"/>
      <c r="H147" s="150">
        <f>SUM(H140:H146)</f>
        <v>0</v>
      </c>
      <c r="I147" s="298"/>
      <c r="J147" s="274"/>
    </row>
    <row r="148" spans="1:10" s="14" customFormat="1" ht="71.400000000000006"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2017'!B149</f>
        <v>0</v>
      </c>
      <c r="C154" s="343"/>
      <c r="D154" s="301"/>
      <c r="E154" s="336"/>
      <c r="F154" s="300"/>
      <c r="G154" s="340"/>
      <c r="H154" s="340"/>
      <c r="I154" s="340"/>
      <c r="J154" s="274"/>
    </row>
    <row r="155" spans="1:10" s="14" customFormat="1" ht="38.4" customHeight="1" x14ac:dyDescent="0.25">
      <c r="A155" s="133" t="s">
        <v>133</v>
      </c>
      <c r="B155" s="188">
        <f>'Efterkalkyl 2017'!B150</f>
        <v>0</v>
      </c>
      <c r="C155" s="343"/>
      <c r="D155" s="301"/>
      <c r="E155" s="336"/>
      <c r="F155" s="300"/>
      <c r="G155" s="340"/>
      <c r="H155" s="340"/>
      <c r="I155" s="340"/>
      <c r="J155" s="274"/>
    </row>
    <row r="156" spans="1:10" s="14" customFormat="1" ht="38.4" customHeight="1" thickBot="1" x14ac:dyDescent="0.3">
      <c r="A156" s="133" t="s">
        <v>134</v>
      </c>
      <c r="B156" s="188">
        <f>'Efterkalkyl 2017'!B151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156"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284"/>
      <c r="I164" s="336"/>
    </row>
    <row r="165" spans="1:10" ht="25.05" customHeight="1" x14ac:dyDescent="0.25">
      <c r="A165" s="185" t="s">
        <v>143</v>
      </c>
      <c r="B165" s="84">
        <f>SUM(B160:B164)</f>
        <v>0</v>
      </c>
      <c r="C165" s="71"/>
      <c r="D165" s="280">
        <f>SUM(D160:D164)</f>
        <v>0</v>
      </c>
      <c r="F165" s="29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156"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2017'!B174</f>
        <v>0</v>
      </c>
      <c r="C177" s="71"/>
      <c r="D177" s="284">
        <f>'Efterkalkyl 2017'!D174</f>
        <v>0</v>
      </c>
      <c r="F177" s="284">
        <f>'Efterkalkyl 2017'!F174</f>
        <v>0</v>
      </c>
      <c r="G177" s="336"/>
      <c r="H177" s="284">
        <f>'Efterkalkyl 2017'!H174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157"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2017'!B185</f>
        <v>0</v>
      </c>
      <c r="C188" s="71"/>
      <c r="D188" s="279">
        <f>'Efterkalkyl 2017'!D185</f>
        <v>0</v>
      </c>
      <c r="F188" s="279">
        <f>'Efterkalkyl 2017'!F185</f>
        <v>0</v>
      </c>
      <c r="G188" s="336"/>
      <c r="H188" s="279">
        <f>'Efterkalkyl 2017'!H185</f>
        <v>0</v>
      </c>
      <c r="I188" s="336"/>
    </row>
    <row r="189" spans="1:10" ht="25.05" customHeight="1" x14ac:dyDescent="0.25">
      <c r="A189" s="174" t="s">
        <v>161</v>
      </c>
      <c r="B189" s="90">
        <f>'Efterkalkyl 2017'!B186</f>
        <v>0</v>
      </c>
      <c r="C189" s="71"/>
      <c r="D189" s="284">
        <f>'Efterkalkyl 2017'!D186</f>
        <v>0</v>
      </c>
      <c r="F189" s="284">
        <f>'Efterkalkyl 2017'!F186</f>
        <v>0</v>
      </c>
      <c r="G189" s="336"/>
      <c r="H189" s="284">
        <f>'Efterkalkyl 2017'!H186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15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2017'!B198</f>
        <v>0</v>
      </c>
      <c r="C199" s="71"/>
      <c r="D199" s="284">
        <f>'Efterkalkyl 2017'!D198</f>
        <v>0</v>
      </c>
      <c r="F199" s="284">
        <f>'Efterkalkyl 2017'!F198</f>
        <v>0</v>
      </c>
      <c r="G199" s="336"/>
      <c r="H199" s="284">
        <f>'Efterkalkyl 2017'!H198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157"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2017'!B207</f>
        <v>0</v>
      </c>
      <c r="C208" s="71"/>
      <c r="D208" s="284">
        <f>'Efterkalkyl 2017'!D207</f>
        <v>0</v>
      </c>
      <c r="E208" s="95"/>
      <c r="F208" s="284">
        <f>'Efterkalkyl 2017'!F207</f>
        <v>0</v>
      </c>
      <c r="G208" s="336"/>
      <c r="H208" s="284">
        <f>'Efterkalkyl 2017'!H207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157"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44" t="s">
        <v>182</v>
      </c>
      <c r="E218" s="95"/>
      <c r="F218" s="40"/>
      <c r="G218" s="336"/>
      <c r="H218" s="336"/>
      <c r="I218" s="336"/>
    </row>
    <row r="219" spans="1:9" ht="54.6" customHeight="1" x14ac:dyDescent="0.25">
      <c r="A219" s="162" t="s">
        <v>183</v>
      </c>
      <c r="B219"/>
      <c r="C219" s="102"/>
      <c r="D219" s="71"/>
      <c r="E219" s="71"/>
      <c r="F219" s="40"/>
      <c r="G219" s="336"/>
      <c r="H219" s="336"/>
      <c r="I219" s="336"/>
    </row>
    <row r="220" spans="1:9" ht="43.2" customHeight="1" x14ac:dyDescent="0.25">
      <c r="A220" s="163" t="s">
        <v>184</v>
      </c>
      <c r="B220"/>
      <c r="C220" s="71"/>
      <c r="E220" s="95"/>
      <c r="F220" s="40"/>
      <c r="G220" s="317"/>
      <c r="H220" s="317"/>
      <c r="I220" s="317"/>
    </row>
    <row r="221" spans="1:9" ht="27.6" x14ac:dyDescent="0.25">
      <c r="A221" s="54"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ciVRc4dJ+iPkhcAYBKxpzgIKQv0l89IbB0Dr3o4PH4LaRol2YjggdH82o6pafiV0hIVOI2Ap3Ab6JJc0QPFvSg==" saltValue="SNmLLIpSKvEtbWLWItyY8A==" spinCount="100000" sheet="1" objects="1" scenarios="1"/>
  <conditionalFormatting sqref="B3">
    <cfRule type="expression" dxfId="35" priority="4">
      <formula>B3=#REF!</formula>
    </cfRule>
  </conditionalFormatting>
  <conditionalFormatting sqref="D3">
    <cfRule type="expression" dxfId="34" priority="3">
      <formula>D3=#REF!</formula>
    </cfRule>
  </conditionalFormatting>
  <conditionalFormatting sqref="F3">
    <cfRule type="expression" dxfId="33" priority="2">
      <formula>F3=#REF!</formula>
    </cfRule>
  </conditionalFormatting>
  <conditionalFormatting sqref="H3">
    <cfRule type="expression" dxfId="32" priority="1">
      <formula>H3=#REF!</formula>
    </cfRule>
  </conditionalFormatting>
  <dataValidations count="32">
    <dataValidation allowBlank="1" showInputMessage="1" showErrorMessage="1" promptTitle="Vuokravakuudet" prompt="Esitetään pelkästään lainat. Jos vuokravakuudet on kirjattu pitkäaikaisiin velkoihin, esitetään ne muissa rahoitukseen vaikuttavissa tapahtumissa. " sqref="D185 F185 H185" xr:uid="{EFE37B28-AEED-441D-8F96-6086AB21AF50}"/>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71FC38B2-6063-46D2-A550-7B0723C9BFA9}"/>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55 B185" xr:uid="{722DE890-B3DE-4618-A76D-2A895F2E2843}"/>
    <dataValidation allowBlank="1" showInputMessage="1" showErrorMessage="1" prompt="Täytä huoneistoala- ja tilikauden pituus -solu. " sqref="E64 E82" xr:uid="{D0910241-FB60-4F77-9B9D-DF8BA2D4E909}"/>
    <dataValidation allowBlank="1" showErrorMessage="1" prompt="_x000a__x000a_" sqref="H96 F96" xr:uid="{384B992D-FAFD-483D-9501-1D2B1CF738CE}"/>
    <dataValidation allowBlank="1" showErrorMessage="1" promptTitle="Pakollinen syöttötieto" prompt="Edellisen tilikauden taseen rahoitusasema on esitettävä laskelmassa. Summat otetaan edellisen tilikauden tilinpäätöksestä tai jälkilaskelmasta. " sqref="B154" xr:uid="{2FD7130F-BA58-43D7-BA40-51EEBF264DF9}"/>
    <dataValidation allowBlank="1" showInputMessage="1" showErrorMessage="1" prompt="Fyll i enhetens räkenskapsperiod från startdatumet till slutdatumet i den här rutan. T.ex. 1.1-31.12.2023." sqref="A9" xr:uid="{21D06BD6-E7B9-4A06-A0AE-9532E09998F3}"/>
    <dataValidation operator="notBetween" showInputMessage="1" showErrorMessage="1" sqref="A11" xr:uid="{0ACB3BC0-0087-4307-83F9-C9CB8734748D}"/>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5377A646-C779-4101-9797-281D2391B9E0}"/>
    <dataValidation allowBlank="1" showInputMessage="1" showErrorMessage="1" promptTitle="Obs." prompt="Obs! Nyttjandegraden fås automatiskt med formel = realiserade hyror / budgeterade hyror. _x000a__x000a_Kalkylen skyddas med lösenordet ”ara”." sqref="B16" xr:uid="{8D18A2A7-E2B5-4B27-BEF6-D7B7B87CC752}"/>
    <dataValidation allowBlank="1" showInputMessage="1" showErrorMessage="1" promptTitle="Bokföring av kostnader" prompt="Kostnaderna matas in med plustecken." sqref="B27 D27 F27 H27" xr:uid="{95CC04D0-E624-417A-AA8A-16959A310812}"/>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1B1B287B-A848-444B-9044-CB15BD64CFB3}"/>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6FA30585-D6D9-405F-AAA9-9FF19A99F9EA}"/>
    <dataValidation allowBlank="1" showInputMessage="1" showErrorMessage="1" promptTitle="Hyresutjämning" prompt="Om kostnaderna utjämnas, presenteras ingen utjämning av hyran i beräkningen på samfunds- och utjämningsgruppsnivå, eftersom kostnaderna har fördelats på alla objekt." sqref="B45 H45 B75 B90 D45 F45 B58 D58 F58 H58 D75 F75 H75 D90 F90 H90" xr:uid="{29E661B0-363B-4BE4-873B-A7B9AA9988DB}"/>
    <dataValidation allowBlank="1" showInputMessage="1" showErrorMessage="1" promptTitle="Amorteringar" prompt="Ange endast amorteringar på objekt som omfattas av självkostnadshyran." sqref="B52 B69 D52 F52 H52 D69 F69 H69" xr:uid="{CF3A28E4-A529-4CAE-A4D0-411245C353E4}"/>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34B30A82-E373-4599-9954-859E5FD0E966}"/>
    <dataValidation allowBlank="1" showInputMessage="1" showErrorMessage="1" promptTitle="Anvisning" prompt="Från efterkalkylen för föregående räkenskapsperiod ”finansiell återstod för investeringar i självkostnadsuthyrning i slutet av räkenskapsperioden”. _x000a__x000a__x000a_" sqref="B96" xr:uid="{A82C9578-C6DC-40EF-8B2C-58D677D5CC53}"/>
    <dataValidation allowBlank="1" showErrorMessage="1" prompt="_x000a_" sqref="D96" xr:uid="{D8E2BA88-65B3-4177-A78E-1B80B3BAB30D}"/>
    <dataValidation allowBlank="1" showInputMessage="1" showErrorMessage="1" promptTitle="Erhållna bidrag" prompt="I summan ingår erhållna understöd för investeringar." sqref="B97 D97 F97 H97" xr:uid="{E06DEDA0-ABFA-469E-A476-26E94653A934}"/>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2BDE0589-6C3E-44BA-AF27-522530363B2B}"/>
    <dataValidation allowBlank="1" showInputMessage="1" showErrorMessage="1" promptTitle="Anvisning" prompt="Siffrorna tas direkt från resultaträkning. Observera att även finansieringskostnader ska läggas till i kostnaderna." sqref="D161 F161 H161" xr:uid="{6192D604-5BC6-4A4B-B895-4797FDD21C8B}"/>
    <dataValidation allowBlank="1" showInputMessage="1" showErrorMessage="1" promptTitle="Anvisning" prompt="Siffrorna matas in direkt från resultaträkning. Observera att även finansiella intäkter ska läggas till intäkterna." sqref="D160 F160 H160" xr:uid="{E0230B6E-C7A1-4BD9-8B2A-0728423D4625}"/>
    <dataValidation allowBlank="1" showInputMessage="1" showErrorMessage="1" promptTitle="Anvisning" prompt="Siffrorna matas in direkt från bokslutet. Observera att även finansiella intäkter ska läggas till intäkterna." sqref="B160" xr:uid="{C2C8F9B5-63B4-462F-9516-0DAFCEDCB852}"/>
    <dataValidation allowBlank="1" showInputMessage="1" showErrorMessage="1" promptTitle="Anvisning" prompt="Siffrorna tas direkt från bokslutet. Observera att även finansieringskostnader ska läggas till i kostnaderna." sqref="B161" xr:uid="{7FCD57D4-B248-4C29-9B7B-EB25B8EBC80D}"/>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6D3DE37D-7CD8-47C1-B602-E8BF50DA706B}"/>
    <dataValidation allowBlank="1" showInputMessage="1" showErrorMessage="1" promptTitle="Kontroll" prompt="Kontrollera vid behov formeln. _x000a__x000a_Skyddet kan öppnas med lösenordet ”ara”._x000a_" sqref="B183 D183 F183 H183 B196 D196 F196 H196" xr:uid="{AECCDB4A-67A4-45CA-B807-B73B3DDAF9F7}"/>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6B250503-F330-4241-B48F-EDDC829DBB6E}"/>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C93D8EE1-62C3-4CFD-A069-701E9FB96D81}"/>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FEFBA73A-59D9-4AF4-A555-263AD0CEB883}"/>
    <dataValidation allowBlank="1" showInputMessage="1" showErrorMessage="1" prompt="Fyll i cellerna för lägenhetsyta och räkenskapsperiodens längd." sqref="C14:C15 E14:E15 G14:G15 I14:I15 C18 E18 G18 I18" xr:uid="{63FF4C9D-67D7-4B46-B811-3D3F65E05D41}"/>
    <dataValidation allowBlank="1" showInputMessage="1" showErrorMessage="1" prompt="Uppgifterna om utjämningsgruppen fylls i endast om samfundet använder utjämning. Kolumnen kan tas bort om den inte behövs." sqref="D2" xr:uid="{7846DD7C-E677-4EB6-9E19-2350DFCC128A}"/>
    <dataValidation allowBlank="1" showInputMessage="1" showErrorMessage="1" promptTitle="Obligatorisk information" prompt="Följande års över-/underskatt, skötsel- och (finansiella) kostnader." sqref="B61 D61 F61 H61" xr:uid="{2A4B52CA-5606-4520-9099-AB0DD480FC26}"/>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D97D4-6EE0-4FB3-99DD-9499C2B8C288}">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272"/>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2018'!B3="","",'Efterkalkyl 2018'!B3)</f>
        <v/>
      </c>
      <c r="C3" s="270"/>
      <c r="D3" s="316" t="str">
        <f>IF('Efterkalkyl 2018'!D3="","",'Efterkalkyl 2018'!D3)</f>
        <v/>
      </c>
      <c r="E3" s="270"/>
      <c r="F3" s="316" t="str">
        <f>IF('Efterkalkyl 2018'!F3="","",'Efterkalkyl 2018'!F3)</f>
        <v/>
      </c>
      <c r="G3" s="270"/>
      <c r="H3" s="316" t="str">
        <f>IF('Efterkalkyl 2018'!H3="","",'Efterkalkyl 2018'!H3)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161"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115"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116"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236"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59"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241"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59"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59"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65"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243"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2018'!B62</f>
        <v>0</v>
      </c>
      <c r="C61" s="124" t="str">
        <f t="shared" si="4"/>
        <v/>
      </c>
      <c r="D61" s="10">
        <f>'Efterkalkyl 2018'!D62</f>
        <v>0</v>
      </c>
      <c r="E61" s="124" t="str">
        <f t="shared" si="5"/>
        <v/>
      </c>
      <c r="F61" s="10">
        <f>'Efterkalkyl 2018'!F62</f>
        <v>0</v>
      </c>
      <c r="G61" s="124" t="str">
        <f t="shared" si="6"/>
        <v/>
      </c>
      <c r="H61" s="10">
        <f>'Efterkalkyl 2018'!H62</f>
        <v>0</v>
      </c>
      <c r="I61" s="124" t="str">
        <f t="shared" si="7"/>
        <v/>
      </c>
      <c r="J61" s="274"/>
    </row>
    <row r="62" spans="1:10" s="9" customFormat="1" ht="37.799999999999997" customHeight="1" x14ac:dyDescent="0.25">
      <c r="A62" s="121"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68" t="s">
        <v>65</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59"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69"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243"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2018'!B79</f>
        <v>0</v>
      </c>
      <c r="C78" s="52" t="str">
        <f t="shared" si="8"/>
        <v/>
      </c>
      <c r="D78" s="51">
        <f>'Efterkalkyl 2018'!D79</f>
        <v>0</v>
      </c>
      <c r="E78" s="52" t="str">
        <f t="shared" si="9"/>
        <v/>
      </c>
      <c r="F78" s="51">
        <f>'Efterkalkyl 2018'!F79</f>
        <v>0</v>
      </c>
      <c r="G78" s="52" t="str">
        <f t="shared" si="10"/>
        <v/>
      </c>
      <c r="H78" s="51">
        <f>'Efterkalkyl 2018'!H79</f>
        <v>0</v>
      </c>
      <c r="I78" s="52" t="str">
        <f t="shared" si="11"/>
        <v/>
      </c>
      <c r="J78" s="274"/>
    </row>
    <row r="79" spans="1:10" s="9" customFormat="1" ht="39" customHeight="1" x14ac:dyDescent="0.25">
      <c r="A79" s="244"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68" t="s">
        <v>71</v>
      </c>
      <c r="B80" s="47"/>
      <c r="C80" s="337"/>
      <c r="D80" s="47"/>
      <c r="E80" s="337"/>
      <c r="F80" s="47"/>
      <c r="G80" s="337"/>
      <c r="H80" s="47"/>
      <c r="I80" s="337"/>
      <c r="J80" s="274"/>
    </row>
    <row r="81" spans="1:10" s="12" customFormat="1" ht="31.8" customHeight="1" thickTop="1" x14ac:dyDescent="0.25">
      <c r="A81" s="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114"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69"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129"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2018'!B94</f>
        <v>0</v>
      </c>
      <c r="C93" s="52" t="str">
        <f t="shared" si="12"/>
        <v/>
      </c>
      <c r="D93" s="51">
        <f>'Efterkalkyl 2018'!D94</f>
        <v>0</v>
      </c>
      <c r="E93" s="52" t="str">
        <f t="shared" si="13"/>
        <v/>
      </c>
      <c r="F93" s="51">
        <f>'Efterkalkyl 2018'!F94</f>
        <v>0</v>
      </c>
      <c r="G93" s="52" t="str">
        <f t="shared" si="14"/>
        <v/>
      </c>
      <c r="H93" s="51">
        <f>'Efterkalkyl 2018'!H94</f>
        <v>0</v>
      </c>
      <c r="I93" s="52" t="str">
        <f t="shared" si="15"/>
        <v/>
      </c>
      <c r="J93" s="274"/>
    </row>
    <row r="94" spans="1:10" s="9" customFormat="1" ht="45.6" customHeight="1" x14ac:dyDescent="0.25">
      <c r="A94" s="131"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165" t="s">
        <v>84</v>
      </c>
      <c r="B95" s="166"/>
      <c r="C95" s="166"/>
      <c r="D95" s="166"/>
      <c r="E95" s="338"/>
      <c r="F95" s="166"/>
      <c r="G95" s="338"/>
      <c r="H95" s="166"/>
      <c r="I95" s="338"/>
      <c r="J95" s="274"/>
    </row>
    <row r="96" spans="1:10" s="9" customFormat="1" ht="38.4" customHeight="1" thickTop="1" x14ac:dyDescent="0.25">
      <c r="A96" s="245" t="s">
        <v>85</v>
      </c>
      <c r="B96" s="117">
        <f>'Efterkalkyl 2018'!B103</f>
        <v>0</v>
      </c>
      <c r="C96" s="336"/>
      <c r="D96" s="117">
        <f>'Efterkalkyl 2018'!D103</f>
        <v>0</v>
      </c>
      <c r="E96" s="339"/>
      <c r="F96" s="117">
        <f>'Efterkalkyl 2018'!F103</f>
        <v>0</v>
      </c>
      <c r="G96" s="339"/>
      <c r="H96" s="117">
        <f>'Efterkalkyl 2018'!H103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336"/>
      <c r="F98" s="70"/>
      <c r="G98" s="336"/>
      <c r="H98" s="70"/>
      <c r="I98" s="336"/>
      <c r="J98" s="274"/>
    </row>
    <row r="99" spans="1:10" s="13" customFormat="1" ht="36.6" customHeight="1" x14ac:dyDescent="0.25">
      <c r="A99" s="173" t="s">
        <v>87</v>
      </c>
      <c r="B99" s="72"/>
      <c r="C99" s="73"/>
      <c r="D99" s="72"/>
      <c r="E99" s="336"/>
      <c r="F99" s="72"/>
      <c r="G99" s="336"/>
      <c r="H99" s="72"/>
      <c r="I99" s="336"/>
      <c r="J99" s="274"/>
    </row>
    <row r="100" spans="1:10" s="13" customFormat="1" ht="36.6" customHeight="1" x14ac:dyDescent="0.25">
      <c r="A100" s="50" t="s">
        <v>88</v>
      </c>
      <c r="B100" s="72"/>
      <c r="C100" s="73"/>
      <c r="D100" s="72"/>
      <c r="E100" s="336"/>
      <c r="F100" s="72"/>
      <c r="G100" s="336"/>
      <c r="H100" s="72"/>
      <c r="I100" s="336"/>
      <c r="J100" s="274"/>
    </row>
    <row r="101" spans="1:10" s="13" customFormat="1" ht="49.8" customHeight="1" x14ac:dyDescent="0.25">
      <c r="A101" s="173" t="s">
        <v>89</v>
      </c>
      <c r="B101" s="70"/>
      <c r="C101" s="73"/>
      <c r="D101" s="70"/>
      <c r="E101" s="336"/>
      <c r="F101" s="70"/>
      <c r="G101" s="336"/>
      <c r="H101" s="70"/>
      <c r="I101" s="336"/>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137"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137"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142"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412</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146"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229" t="s">
        <v>108</v>
      </c>
      <c r="B121" s="51">
        <f>'Efterkalkyl 2018'!B122</f>
        <v>0</v>
      </c>
      <c r="C121" s="76"/>
      <c r="D121" s="51">
        <f>'Efterkalkyl 2018'!D122</f>
        <v>0</v>
      </c>
      <c r="E121" s="76"/>
      <c r="F121" s="51">
        <f>'Efterkalkyl 2018'!F122</f>
        <v>0</v>
      </c>
      <c r="G121" s="76"/>
      <c r="H121" s="51">
        <f>'Efterkalkyl 2018'!H122</f>
        <v>0</v>
      </c>
      <c r="I121" s="76"/>
      <c r="J121" s="274"/>
    </row>
    <row r="122" spans="1:10" s="9" customFormat="1" ht="31.8" customHeight="1" x14ac:dyDescent="0.25">
      <c r="A122" s="228" t="s">
        <v>109</v>
      </c>
      <c r="B122" s="78">
        <f>SUM(B120:B121)</f>
        <v>0</v>
      </c>
      <c r="C122" s="76"/>
      <c r="D122" s="78">
        <f>SUM(D120:D121)</f>
        <v>0</v>
      </c>
      <c r="E122" s="76"/>
      <c r="F122" s="78">
        <f>SUM(F120:F121)</f>
        <v>0</v>
      </c>
      <c r="G122" s="76"/>
      <c r="H122" s="78">
        <f>SUM(H120:H121)</f>
        <v>0</v>
      </c>
      <c r="I122" s="76"/>
      <c r="J122" s="274"/>
    </row>
    <row r="123" spans="1:10" s="9" customFormat="1" ht="52.8" customHeight="1" x14ac:dyDescent="0.25">
      <c r="A123" s="143" t="s">
        <v>110</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247"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248" t="s">
        <v>108</v>
      </c>
      <c r="B131" s="51">
        <f>'Efterkalkyl 2018'!B132</f>
        <v>0</v>
      </c>
      <c r="C131" s="76"/>
      <c r="D131" s="51">
        <f>'Efterkalkyl 2018'!D132</f>
        <v>0</v>
      </c>
      <c r="E131" s="76"/>
      <c r="F131" s="51">
        <f>'Efterkalkyl 2018'!F132</f>
        <v>0</v>
      </c>
      <c r="G131" s="76"/>
      <c r="H131" s="51">
        <f>'Efterkalkyl 2018'!H132</f>
        <v>0</v>
      </c>
      <c r="I131" s="76"/>
      <c r="J131" s="274"/>
    </row>
    <row r="132" spans="1:10" ht="29.4" customHeight="1" x14ac:dyDescent="0.25">
      <c r="A132" s="248"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146"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232" t="s">
        <v>108</v>
      </c>
      <c r="B137" s="10">
        <f>'Efterkalkyl 2018'!B138</f>
        <v>0</v>
      </c>
      <c r="C137" s="145"/>
      <c r="D137" s="10">
        <f>'Efterkalkyl 2018'!D138</f>
        <v>0</v>
      </c>
      <c r="E137" s="145"/>
      <c r="F137" s="10">
        <f>'Efterkalkyl 2018'!F138</f>
        <v>0</v>
      </c>
      <c r="G137" s="145"/>
      <c r="H137" s="10">
        <f>'Efterkalkyl 2018'!H138</f>
        <v>0</v>
      </c>
      <c r="I137" s="145"/>
      <c r="J137" s="274"/>
    </row>
    <row r="138" spans="1:10" s="9" customFormat="1" ht="31.2" customHeight="1" x14ac:dyDescent="0.25">
      <c r="A138" s="228"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155"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0.200000000000003" customHeight="1" thickTop="1" x14ac:dyDescent="0.25">
      <c r="A147" s="344" t="s">
        <v>408</v>
      </c>
      <c r="B147" s="150">
        <f>SUM(B140:B146)</f>
        <v>0</v>
      </c>
      <c r="C147" s="298"/>
      <c r="D147" s="150">
        <f>SUM(D140:D146)</f>
        <v>0</v>
      </c>
      <c r="E147" s="298"/>
      <c r="F147" s="150">
        <f>SUM(F140:F146)</f>
        <v>0</v>
      </c>
      <c r="G147" s="298"/>
      <c r="H147" s="150">
        <f>SUM(H140:H146)</f>
        <v>0</v>
      </c>
      <c r="I147" s="298"/>
      <c r="J147" s="274"/>
    </row>
    <row r="148" spans="1:10" s="14" customFormat="1" ht="79.8"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2018'!B149</f>
        <v>0</v>
      </c>
      <c r="C154" s="343"/>
      <c r="D154" s="301"/>
      <c r="E154" s="336"/>
      <c r="F154" s="300"/>
      <c r="G154" s="340"/>
      <c r="H154" s="340"/>
      <c r="I154" s="340"/>
      <c r="J154" s="274"/>
    </row>
    <row r="155" spans="1:10" s="14" customFormat="1" ht="38.4" customHeight="1" x14ac:dyDescent="0.25">
      <c r="A155" s="133" t="s">
        <v>133</v>
      </c>
      <c r="B155" s="188">
        <f>'Efterkalkyl 2018'!B150</f>
        <v>0</v>
      </c>
      <c r="C155" s="343"/>
      <c r="D155" s="301"/>
      <c r="E155" s="336"/>
      <c r="F155" s="300"/>
      <c r="G155" s="340"/>
      <c r="H155" s="340"/>
      <c r="I155" s="340"/>
      <c r="J155" s="274"/>
    </row>
    <row r="156" spans="1:10" s="14" customFormat="1" ht="38.4" customHeight="1" thickBot="1" x14ac:dyDescent="0.3">
      <c r="A156" s="133" t="s">
        <v>134</v>
      </c>
      <c r="B156" s="188">
        <f>'Efterkalkyl 2018'!B151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156"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9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156"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2018'!B174</f>
        <v>0</v>
      </c>
      <c r="C177" s="71"/>
      <c r="D177" s="284">
        <f>'Efterkalkyl 2018'!D174</f>
        <v>0</v>
      </c>
      <c r="F177" s="284">
        <f>'Efterkalkyl 2018'!F174</f>
        <v>0</v>
      </c>
      <c r="G177" s="336"/>
      <c r="H177" s="284">
        <f>'Efterkalkyl 2018'!H174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157"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2018'!B185</f>
        <v>0</v>
      </c>
      <c r="C188" s="71"/>
      <c r="D188" s="279">
        <f>'Efterkalkyl 2018'!D185</f>
        <v>0</v>
      </c>
      <c r="F188" s="279">
        <f>'Efterkalkyl 2018'!F185</f>
        <v>0</v>
      </c>
      <c r="G188" s="336"/>
      <c r="H188" s="279">
        <f>'Efterkalkyl 2018'!H185</f>
        <v>0</v>
      </c>
      <c r="I188" s="336"/>
    </row>
    <row r="189" spans="1:10" ht="25.05" customHeight="1" x14ac:dyDescent="0.25">
      <c r="A189" s="174" t="s">
        <v>161</v>
      </c>
      <c r="B189" s="90">
        <f>'Efterkalkyl 2018'!B186</f>
        <v>0</v>
      </c>
      <c r="C189" s="71"/>
      <c r="D189" s="284">
        <f>'Efterkalkyl 2018'!D186</f>
        <v>0</v>
      </c>
      <c r="F189" s="284">
        <f>'Efterkalkyl 2018'!F186</f>
        <v>0</v>
      </c>
      <c r="G189" s="336"/>
      <c r="H189" s="284">
        <f>'Efterkalkyl 2018'!H186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15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2018'!B198</f>
        <v>0</v>
      </c>
      <c r="C199" s="71"/>
      <c r="D199" s="284">
        <f>'Efterkalkyl 2018'!D198</f>
        <v>0</v>
      </c>
      <c r="F199" s="284">
        <f>'Efterkalkyl 2018'!F198</f>
        <v>0</v>
      </c>
      <c r="G199" s="336"/>
      <c r="H199" s="284">
        <f>'Efterkalkyl 2018'!H198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157"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2018'!B207</f>
        <v>0</v>
      </c>
      <c r="C208" s="71"/>
      <c r="D208" s="284">
        <f>'Efterkalkyl 2018'!D207</f>
        <v>0</v>
      </c>
      <c r="E208" s="95"/>
      <c r="F208" s="284">
        <f>'Efterkalkyl 2018'!F207</f>
        <v>0</v>
      </c>
      <c r="G208" s="336"/>
      <c r="H208" s="284">
        <f>'Efterkalkyl 2018'!H207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157"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44" t="s">
        <v>182</v>
      </c>
      <c r="E218" s="95"/>
      <c r="F218" s="40"/>
      <c r="G218" s="336"/>
      <c r="H218" s="336"/>
      <c r="I218" s="336"/>
    </row>
    <row r="219" spans="1:9" ht="54.6" customHeight="1" x14ac:dyDescent="0.25">
      <c r="A219" s="162" t="s">
        <v>183</v>
      </c>
      <c r="B219"/>
      <c r="C219" s="102"/>
      <c r="D219" s="71"/>
      <c r="E219" s="71"/>
      <c r="F219" s="40"/>
      <c r="G219" s="336"/>
      <c r="H219" s="336"/>
      <c r="I219" s="336"/>
    </row>
    <row r="220" spans="1:9" ht="43.2" customHeight="1" x14ac:dyDescent="0.25">
      <c r="A220" s="163" t="s">
        <v>184</v>
      </c>
      <c r="B220"/>
      <c r="C220" s="71"/>
      <c r="E220" s="95"/>
      <c r="F220" s="40"/>
      <c r="G220" s="317"/>
      <c r="H220" s="317"/>
      <c r="I220" s="317"/>
    </row>
    <row r="221" spans="1:9" ht="27.6" x14ac:dyDescent="0.25">
      <c r="A221" s="54"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XbYDf1LGU53JrAEpsFsfZ0anN1LMhP0uLQFdJP+7JPQbRfSzMlGMreR115+BhU8B2Fw7QJlzQvuSd24AwOp18g==" saltValue="Wl7YMA9jxRloZSLsRWpzfQ==" spinCount="100000" sheet="1" objects="1" scenarios="1"/>
  <conditionalFormatting sqref="B3">
    <cfRule type="expression" dxfId="31" priority="4">
      <formula>B3=#REF!</formula>
    </cfRule>
  </conditionalFormatting>
  <conditionalFormatting sqref="D3">
    <cfRule type="expression" dxfId="30" priority="3">
      <formula>D3=#REF!</formula>
    </cfRule>
  </conditionalFormatting>
  <conditionalFormatting sqref="F3">
    <cfRule type="expression" dxfId="29" priority="2">
      <formula>F3=#REF!</formula>
    </cfRule>
  </conditionalFormatting>
  <conditionalFormatting sqref="H3">
    <cfRule type="expression" dxfId="28" priority="1">
      <formula>H3=#REF!</formula>
    </cfRule>
  </conditionalFormatting>
  <dataValidations count="34">
    <dataValidation allowBlank="1" showErrorMessage="1" promptTitle="Pakollinen syöttötieto" prompt="Edellisen tilikauden taseen rahoitusasema on esitettävä laskelmassa. Summat otetaan edellisen tilikauden tilinpäätöksestä tai jälkilaskelmasta. " sqref="B154" xr:uid="{ADEB8F3C-9F50-4BBA-B4D6-98A40AA7DE4A}"/>
    <dataValidation allowBlank="1" showErrorMessage="1" prompt="_x000a__x000a_" sqref="H96" xr:uid="{1F36EB4E-766E-422A-AEA3-A67201E6F671}"/>
    <dataValidation allowBlank="1" showInputMessage="1" showErrorMessage="1" prompt="Täytä huoneistoala- ja tilikauden pituus -solu. " sqref="E64 E82" xr:uid="{DA61A4DA-92AF-420C-9750-7A03CAC4004C}"/>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1C1A6C1A-5F74-460A-A0F8-877926EADBB1}"/>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AA404939-DB11-41D9-A4BC-7D3043BDD07E}"/>
    <dataValidation allowBlank="1" showInputMessage="1" showErrorMessage="1" promptTitle="Vuokravakuudet" prompt="Esitetään pelkästään lainat. Jos vuokravakuudet on kirjattu pitkäaikaisiin velkoihin, esitetään ne muissa rahoitukseen vaikuttavissa tapahtumissa. " sqref="D185 F185 H185" xr:uid="{F488F994-1098-44C6-8DCE-67223CDC2870}"/>
    <dataValidation allowBlank="1" showInputMessage="1" showErrorMessage="1" prompt="Fyll i enhetens räkenskapsperiod från startdatumet till slutdatumet i den här rutan. T.ex. 1.1-31.12.2023." sqref="A9" xr:uid="{B7410051-B021-420C-B37A-D6BCE9D38832}"/>
    <dataValidation operator="notBetween" showInputMessage="1" showErrorMessage="1" sqref="A11" xr:uid="{F650438B-785F-4955-8948-935B6C0E71DD}"/>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F7C24741-047D-47E8-B1FD-1142F2550DBF}"/>
    <dataValidation allowBlank="1" showInputMessage="1" showErrorMessage="1" promptTitle="Obs." prompt="Obs! Nyttjandegraden fås automatiskt med formel = realiserade hyror / budgeterade hyror. _x000a__x000a_Kalkylen skyddas med lösenordet ”ara”." sqref="B16" xr:uid="{EBFFA77C-731D-4DC5-8818-01863916DDC9}"/>
    <dataValidation allowBlank="1" showInputMessage="1" showErrorMessage="1" promptTitle="Bokföring av kostnader" prompt="Kostnaderna matas in med plustecken." sqref="B27 D27 F27 H27" xr:uid="{94EEF4C8-992D-4733-8C4B-BAEE486FB6C8}"/>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H40 D87 F87 D40 F40 H87" xr:uid="{9F1A1587-BECD-4C20-8AB2-FDF992A7123B}"/>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H41 D88 F88 D41 F41 H88" xr:uid="{A053704F-5553-4BBB-A60B-4BCA3FD1146E}"/>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572FBCCA-CECB-4DA3-8FA8-0C3D2678A5BD}"/>
    <dataValidation allowBlank="1" showInputMessage="1" showErrorMessage="1" promptTitle="Amorteringar" prompt="Ange endast amorteringar på objekt som omfattas av självkostnadshyran." sqref="B52 B69 D52 F52 H52 D69 F69 H69" xr:uid="{22F70777-F18E-4C5F-99D9-23FAE36CC9CF}"/>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8BC634CB-FD37-4730-B802-CA4B87AAC153}"/>
    <dataValidation allowBlank="1" showInputMessage="1" showErrorMessage="1" promptTitle="Anvisning" prompt="Från efterkalkylen för föregående räkenskapsperiod ”finansiell återstod för investeringar i självkostnadsuthyrning i slutet av räkenskapsperioden”. _x000a__x000a_" sqref="B96" xr:uid="{7B9BA953-425F-49A0-A4DF-1AFB6E8FC504}"/>
    <dataValidation allowBlank="1" showErrorMessage="1" prompt="_x000a_" sqref="D96" xr:uid="{75EB821E-768A-436E-B445-CE976748842F}"/>
    <dataValidation allowBlank="1" showErrorMessage="1" prompt=" _x000a__x000a_" sqref="F96" xr:uid="{546E407E-AAA3-478D-A329-474B55CC6200}"/>
    <dataValidation allowBlank="1" showInputMessage="1" showErrorMessage="1" promptTitle="Erhållna bidrag" prompt="I summan ingår erhållna understöd för investeringar." sqref="B97 D97 F97 H97" xr:uid="{14FA6553-F8CC-4D49-9750-2C6FD90F385B}"/>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EC2C6715-BD6B-4039-AB38-7BF29A71BF35}"/>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FAE52706-30BB-42B8-89BB-E2CBFF0F4687}"/>
    <dataValidation allowBlank="1" showInputMessage="1" showErrorMessage="1" promptTitle="Anvisning" prompt="Siffrorna tas direkt från resultaträkning. Observera att även finansieringskostnader ska läggas till i kostnaderna." sqref="D161 F161 H161" xr:uid="{A26B9F25-0E24-46DD-B2F0-77EFE72AC70B}"/>
    <dataValidation allowBlank="1" showInputMessage="1" showErrorMessage="1" promptTitle="Anvisning" prompt="Siffrorna matas in direkt från resultaträkning. Observera att även finansiella intäkter ska läggas till intäkterna." sqref="D160 F160 H160" xr:uid="{4A875F1E-EAA9-4EF8-9E1D-7105697E25CA}"/>
    <dataValidation allowBlank="1" showInputMessage="1" showErrorMessage="1" promptTitle="Anvisning" prompt="Siffrorna matas in direkt från bokslutet. Observera att även finansiella intäkter ska läggas till intäkterna." sqref="B160" xr:uid="{D92B5C5E-F9A1-4DAF-BBB6-E365A946B63A}"/>
    <dataValidation allowBlank="1" showInputMessage="1" showErrorMessage="1" promptTitle="Anvisning" prompt="Siffrorna tas direkt från bokslutet. Observera att även finansieringskostnader ska läggas till i kostnaderna." sqref="B161" xr:uid="{5AC78C3D-9AF1-445A-864C-F42EA4402CCB}"/>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22751374-8756-47D5-9EE1-86CA103EAABA}"/>
    <dataValidation allowBlank="1" showInputMessage="1" showErrorMessage="1" promptTitle="Kontroll" prompt="Kontrollera vid behov formeln. _x000a__x000a_Skyddet kan öppnas med lösenordet ”ara”._x000a_" sqref="B196 D196 F196 H196 B183 D183 F183 H183" xr:uid="{D88C78E7-5093-4A80-BD08-BE0697602EFF}"/>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141253C8-EEA1-4CC5-A003-64FDAF6B7E06}"/>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758D7B70-DEBC-444F-BEA8-1BBDFF18F3AD}"/>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78F0E525-1467-4C92-B97F-866BEFCE72B0}"/>
    <dataValidation allowBlank="1" showInputMessage="1" showErrorMessage="1" prompt="Fyll i cellerna för lägenhetsyta och räkenskapsperiodens längd." sqref="C14:C15 E14:E15 G14:G15 I14:I15 C18 E18 G18 I18" xr:uid="{2C0AEACE-B1A5-47D6-BD15-7D3EE381A787}"/>
    <dataValidation allowBlank="1" showInputMessage="1" showErrorMessage="1" prompt="Uppgifterna om utjämningsgruppen fylls i endast om samfundet använder utjämning. Kolumnen kan tas bort om den inte behövs." sqref="D2" xr:uid="{BE399633-1544-49CB-9D2F-3978917D631C}"/>
    <dataValidation allowBlank="1" showInputMessage="1" showErrorMessage="1" promptTitle="Obligatorisk information" prompt="Följande års över-/underskatt, skötsel- och (finansiella) kostnader." sqref="B61 D61 F61 H61" xr:uid="{A83C3E63-84DE-4B33-B53E-B22E209C2158}"/>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E932C-35FD-44FB-95E5-C31815B82A5B}">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272"/>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2019'!B3="","",'Efterkalkyl 2019'!B3)</f>
        <v/>
      </c>
      <c r="C3" s="270"/>
      <c r="D3" s="316" t="str">
        <f>IF('Efterkalkyl 2019'!D3="","",'Efterkalkyl 2019'!D3)</f>
        <v/>
      </c>
      <c r="E3" s="270"/>
      <c r="F3" s="316" t="str">
        <f>IF('Efterkalkyl 2019'!F3="","",'Efterkalkyl 2019'!F3)</f>
        <v/>
      </c>
      <c r="G3" s="270"/>
      <c r="H3" s="316" t="str">
        <f>IF('Efterkalkyl 2019'!H3="","",'Efterkalkyl 2019'!H3)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161"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115"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116"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236"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59"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241"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59"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59"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65"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243"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2019'!B62</f>
        <v>0</v>
      </c>
      <c r="C61" s="124" t="str">
        <f t="shared" si="4"/>
        <v/>
      </c>
      <c r="D61" s="10">
        <f>'Efterkalkyl 2019'!D62</f>
        <v>0</v>
      </c>
      <c r="E61" s="124" t="str">
        <f t="shared" si="5"/>
        <v/>
      </c>
      <c r="F61" s="10">
        <f>'Efterkalkyl 2019'!F62</f>
        <v>0</v>
      </c>
      <c r="G61" s="124" t="str">
        <f t="shared" si="6"/>
        <v/>
      </c>
      <c r="H61" s="10">
        <f>'Efterkalkyl 2019'!H62</f>
        <v>0</v>
      </c>
      <c r="I61" s="124" t="str">
        <f t="shared" si="7"/>
        <v/>
      </c>
      <c r="J61" s="274"/>
    </row>
    <row r="62" spans="1:10" s="9" customFormat="1" ht="37.799999999999997" customHeight="1" x14ac:dyDescent="0.25">
      <c r="A62" s="121"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68" t="s">
        <v>65</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59"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69"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243"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2019'!B79</f>
        <v>0</v>
      </c>
      <c r="C78" s="52" t="str">
        <f t="shared" si="8"/>
        <v/>
      </c>
      <c r="D78" s="51">
        <f>'Efterkalkyl 2019'!D79</f>
        <v>0</v>
      </c>
      <c r="E78" s="52" t="str">
        <f t="shared" si="9"/>
        <v/>
      </c>
      <c r="F78" s="51">
        <f>'Efterkalkyl 2019'!F79</f>
        <v>0</v>
      </c>
      <c r="G78" s="52" t="str">
        <f t="shared" si="10"/>
        <v/>
      </c>
      <c r="H78" s="51">
        <f>'Efterkalkyl 2019'!H79</f>
        <v>0</v>
      </c>
      <c r="I78" s="52" t="str">
        <f t="shared" si="11"/>
        <v/>
      </c>
      <c r="J78" s="274"/>
    </row>
    <row r="79" spans="1:10" s="9" customFormat="1" ht="39" customHeight="1" x14ac:dyDescent="0.25">
      <c r="A79" s="244"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68" t="s">
        <v>71</v>
      </c>
      <c r="B80" s="47"/>
      <c r="C80" s="337"/>
      <c r="D80" s="47"/>
      <c r="E80" s="337"/>
      <c r="F80" s="47"/>
      <c r="G80" s="337"/>
      <c r="H80" s="47"/>
      <c r="I80" s="337"/>
      <c r="J80" s="274"/>
    </row>
    <row r="81" spans="1:10" s="12" customFormat="1" ht="31.8" customHeight="1" thickTop="1" x14ac:dyDescent="0.25">
      <c r="A81" s="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114"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69"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129"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2019'!B94</f>
        <v>0</v>
      </c>
      <c r="C93" s="52" t="str">
        <f t="shared" si="12"/>
        <v/>
      </c>
      <c r="D93" s="51">
        <f>'Efterkalkyl 2019'!D94</f>
        <v>0</v>
      </c>
      <c r="E93" s="52" t="str">
        <f t="shared" si="13"/>
        <v/>
      </c>
      <c r="F93" s="51">
        <f>'Efterkalkyl 2019'!F94</f>
        <v>0</v>
      </c>
      <c r="G93" s="52" t="str">
        <f t="shared" si="14"/>
        <v/>
      </c>
      <c r="H93" s="51">
        <f>'Efterkalkyl 2019'!H94</f>
        <v>0</v>
      </c>
      <c r="I93" s="52" t="str">
        <f t="shared" si="15"/>
        <v/>
      </c>
      <c r="J93" s="274"/>
    </row>
    <row r="94" spans="1:10" s="9" customFormat="1" ht="45.6" customHeight="1" x14ac:dyDescent="0.25">
      <c r="A94" s="131"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165" t="s">
        <v>84</v>
      </c>
      <c r="B95" s="166"/>
      <c r="C95" s="166"/>
      <c r="D95" s="166"/>
      <c r="E95" s="338"/>
      <c r="F95" s="166"/>
      <c r="G95" s="338"/>
      <c r="H95" s="166"/>
      <c r="I95" s="338"/>
      <c r="J95" s="274"/>
    </row>
    <row r="96" spans="1:10" s="9" customFormat="1" ht="38.4" customHeight="1" thickTop="1" x14ac:dyDescent="0.25">
      <c r="A96" s="245" t="s">
        <v>85</v>
      </c>
      <c r="B96" s="117">
        <f>'Efterkalkyl 2019'!B103</f>
        <v>0</v>
      </c>
      <c r="C96" s="336"/>
      <c r="D96" s="117">
        <f>'Efterkalkyl 2019'!D103</f>
        <v>0</v>
      </c>
      <c r="E96" s="339"/>
      <c r="F96" s="117">
        <f>'Efterkalkyl 2019'!F103</f>
        <v>0</v>
      </c>
      <c r="G96" s="339"/>
      <c r="H96" s="117">
        <f>'Efterkalkyl 2019'!H103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336"/>
      <c r="F98" s="70"/>
      <c r="G98" s="336"/>
      <c r="H98" s="70"/>
      <c r="I98" s="336"/>
      <c r="J98" s="274"/>
    </row>
    <row r="99" spans="1:10" s="13" customFormat="1" ht="36.6" customHeight="1" x14ac:dyDescent="0.25">
      <c r="A99" s="173" t="s">
        <v>87</v>
      </c>
      <c r="B99" s="72"/>
      <c r="C99" s="73"/>
      <c r="D99" s="72"/>
      <c r="E99" s="336"/>
      <c r="F99" s="72"/>
      <c r="G99" s="336"/>
      <c r="H99" s="72"/>
      <c r="I99" s="336"/>
      <c r="J99" s="274"/>
    </row>
    <row r="100" spans="1:10" s="13" customFormat="1" ht="36.6" customHeight="1" x14ac:dyDescent="0.25">
      <c r="A100" s="50" t="s">
        <v>88</v>
      </c>
      <c r="B100" s="72"/>
      <c r="C100" s="73"/>
      <c r="D100" s="72"/>
      <c r="E100" s="336"/>
      <c r="F100" s="72"/>
      <c r="G100" s="336"/>
      <c r="H100" s="72"/>
      <c r="I100" s="336"/>
      <c r="J100" s="274"/>
    </row>
    <row r="101" spans="1:10" s="13" customFormat="1" ht="49.8" customHeight="1" x14ac:dyDescent="0.25">
      <c r="A101" s="173" t="s">
        <v>89</v>
      </c>
      <c r="B101" s="70"/>
      <c r="C101" s="73"/>
      <c r="D101" s="70"/>
      <c r="E101" s="336"/>
      <c r="F101" s="70"/>
      <c r="G101" s="336"/>
      <c r="H101" s="70"/>
      <c r="I101" s="336"/>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137"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137"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142"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412</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146"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229" t="s">
        <v>108</v>
      </c>
      <c r="B121" s="51">
        <f>'Efterkalkyl 2019'!B122</f>
        <v>0</v>
      </c>
      <c r="C121" s="76"/>
      <c r="D121" s="51">
        <f>'Efterkalkyl 2019'!D122</f>
        <v>0</v>
      </c>
      <c r="E121" s="76"/>
      <c r="F121" s="51">
        <f>'Efterkalkyl 2019'!F122</f>
        <v>0</v>
      </c>
      <c r="G121" s="76"/>
      <c r="H121" s="51">
        <f>'Efterkalkyl 2019'!H122</f>
        <v>0</v>
      </c>
      <c r="I121" s="76"/>
      <c r="J121" s="274"/>
    </row>
    <row r="122" spans="1:10" s="9" customFormat="1" ht="31.8" customHeight="1" x14ac:dyDescent="0.25">
      <c r="A122" s="228" t="s">
        <v>109</v>
      </c>
      <c r="B122" s="78">
        <f>SUM(B120:B121)</f>
        <v>0</v>
      </c>
      <c r="C122" s="76"/>
      <c r="D122" s="78">
        <f>SUM(D120:D121)</f>
        <v>0</v>
      </c>
      <c r="E122" s="76"/>
      <c r="F122" s="78">
        <f>SUM(F120:F121)</f>
        <v>0</v>
      </c>
      <c r="G122" s="76"/>
      <c r="H122" s="78">
        <f>SUM(H120:H121)</f>
        <v>0</v>
      </c>
      <c r="I122" s="76"/>
      <c r="J122" s="274"/>
    </row>
    <row r="123" spans="1:10" s="9" customFormat="1" ht="52.8" customHeight="1" x14ac:dyDescent="0.25">
      <c r="A123" s="143" t="s">
        <v>110</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247"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248" t="s">
        <v>108</v>
      </c>
      <c r="B131" s="51">
        <f>'Efterkalkyl 2019'!B132</f>
        <v>0</v>
      </c>
      <c r="C131" s="76"/>
      <c r="D131" s="51">
        <f>'Efterkalkyl 2019'!D132</f>
        <v>0</v>
      </c>
      <c r="E131" s="76"/>
      <c r="F131" s="51">
        <f>'Efterkalkyl 2019'!F132</f>
        <v>0</v>
      </c>
      <c r="G131" s="76"/>
      <c r="H131" s="51">
        <f>'Efterkalkyl 2019'!H132</f>
        <v>0</v>
      </c>
      <c r="I131" s="76"/>
      <c r="J131" s="274"/>
    </row>
    <row r="132" spans="1:10" ht="29.4" customHeight="1" x14ac:dyDescent="0.25">
      <c r="A132" s="248"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146"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232" t="s">
        <v>108</v>
      </c>
      <c r="B137" s="10">
        <f>'Efterkalkyl 2019'!B138</f>
        <v>0</v>
      </c>
      <c r="C137" s="145"/>
      <c r="D137" s="10">
        <f>'Efterkalkyl 2019'!D138</f>
        <v>0</v>
      </c>
      <c r="E137" s="145"/>
      <c r="F137" s="10">
        <f>'Efterkalkyl 2019'!F138</f>
        <v>0</v>
      </c>
      <c r="G137" s="145"/>
      <c r="H137" s="10">
        <f>'Efterkalkyl 2019'!H138</f>
        <v>0</v>
      </c>
      <c r="I137" s="145"/>
      <c r="J137" s="274"/>
    </row>
    <row r="138" spans="1:10" s="9" customFormat="1" ht="31.2" customHeight="1" x14ac:dyDescent="0.25">
      <c r="A138" s="228"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155"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4.4" customHeight="1" thickTop="1" x14ac:dyDescent="0.25">
      <c r="A147" s="344" t="s">
        <v>408</v>
      </c>
      <c r="B147" s="150">
        <f>SUM(B140:B146)</f>
        <v>0</v>
      </c>
      <c r="C147" s="298"/>
      <c r="D147" s="150">
        <f>SUM(D140:D146)</f>
        <v>0</v>
      </c>
      <c r="E147" s="298"/>
      <c r="F147" s="150">
        <f>SUM(F140:F146)</f>
        <v>0</v>
      </c>
      <c r="G147" s="298"/>
      <c r="H147" s="150">
        <f>SUM(H140:H146)</f>
        <v>0</v>
      </c>
      <c r="I147" s="298"/>
      <c r="J147" s="274"/>
    </row>
    <row r="148" spans="1:10" s="14" customFormat="1" ht="76.8"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2019'!B149</f>
        <v>0</v>
      </c>
      <c r="C154" s="343"/>
      <c r="D154" s="301"/>
      <c r="E154" s="336"/>
      <c r="F154" s="300"/>
      <c r="G154" s="340"/>
      <c r="H154" s="340"/>
      <c r="I154" s="340"/>
      <c r="J154" s="274"/>
    </row>
    <row r="155" spans="1:10" s="14" customFormat="1" ht="38.4" customHeight="1" x14ac:dyDescent="0.25">
      <c r="A155" s="133" t="s">
        <v>133</v>
      </c>
      <c r="B155" s="188">
        <f>'Efterkalkyl 2019'!B150</f>
        <v>0</v>
      </c>
      <c r="C155" s="343"/>
      <c r="D155" s="301"/>
      <c r="E155" s="336"/>
      <c r="F155" s="300"/>
      <c r="G155" s="340"/>
      <c r="H155" s="340"/>
      <c r="I155" s="340"/>
      <c r="J155" s="274"/>
    </row>
    <row r="156" spans="1:10" s="14" customFormat="1" ht="38.4" customHeight="1" thickBot="1" x14ac:dyDescent="0.3">
      <c r="A156" s="133" t="s">
        <v>134</v>
      </c>
      <c r="B156" s="188">
        <f>'Efterkalkyl 2019'!B151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156"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156"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5">
        <f>SUM(F174:F175)</f>
        <v>0</v>
      </c>
      <c r="G176" s="336"/>
      <c r="H176" s="283">
        <f>SUM(H174:H175)</f>
        <v>0</v>
      </c>
      <c r="I176" s="336"/>
    </row>
    <row r="177" spans="1:10" ht="25.05" customHeight="1" x14ac:dyDescent="0.25">
      <c r="A177" s="182" t="s">
        <v>152</v>
      </c>
      <c r="B177" s="90">
        <f>'Efterkalkyl 2019'!B174</f>
        <v>0</v>
      </c>
      <c r="C177" s="71"/>
      <c r="D177" s="284">
        <f>'Efterkalkyl 2019'!D174</f>
        <v>0</v>
      </c>
      <c r="F177" s="284">
        <f>'Efterkalkyl 2019'!F174</f>
        <v>0</v>
      </c>
      <c r="G177" s="336"/>
      <c r="H177" s="284">
        <f>'Efterkalkyl 2019'!H174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157"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2019'!B185</f>
        <v>0</v>
      </c>
      <c r="C188" s="71"/>
      <c r="D188" s="279">
        <f>'Efterkalkyl 2019'!D185</f>
        <v>0</v>
      </c>
      <c r="F188" s="279">
        <f>'Efterkalkyl 2019'!F185</f>
        <v>0</v>
      </c>
      <c r="G188" s="336"/>
      <c r="H188" s="279">
        <f>'Efterkalkyl 2019'!H185</f>
        <v>0</v>
      </c>
      <c r="I188" s="336"/>
    </row>
    <row r="189" spans="1:10" ht="25.05" customHeight="1" x14ac:dyDescent="0.25">
      <c r="A189" s="174" t="s">
        <v>161</v>
      </c>
      <c r="B189" s="90">
        <f>'Efterkalkyl 2019'!B186</f>
        <v>0</v>
      </c>
      <c r="C189" s="71"/>
      <c r="D189" s="284">
        <f>'Efterkalkyl 2019'!D186</f>
        <v>0</v>
      </c>
      <c r="F189" s="284">
        <f>'Efterkalkyl 2019'!F186</f>
        <v>0</v>
      </c>
      <c r="G189" s="336"/>
      <c r="H189" s="284">
        <f>'Efterkalkyl 2019'!H186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15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2019'!B198</f>
        <v>0</v>
      </c>
      <c r="C199" s="71"/>
      <c r="D199" s="284">
        <f>'Efterkalkyl 2019'!D198</f>
        <v>0</v>
      </c>
      <c r="F199" s="284">
        <f>'Efterkalkyl 2019'!F198</f>
        <v>0</v>
      </c>
      <c r="G199" s="336"/>
      <c r="H199" s="284">
        <f>'Efterkalkyl 2019'!H198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79"/>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157"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2019'!B207</f>
        <v>0</v>
      </c>
      <c r="C208" s="71"/>
      <c r="D208" s="284">
        <f>'Efterkalkyl 2019'!D207</f>
        <v>0</v>
      </c>
      <c r="E208" s="95"/>
      <c r="F208" s="284">
        <f>'Efterkalkyl 2019'!F207</f>
        <v>0</v>
      </c>
      <c r="G208" s="336"/>
      <c r="H208" s="284">
        <f>'Efterkalkyl 2019'!H207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157"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44" t="s">
        <v>182</v>
      </c>
      <c r="E218" s="95"/>
      <c r="F218" s="40"/>
      <c r="G218" s="336"/>
      <c r="H218" s="336"/>
      <c r="I218" s="336"/>
    </row>
    <row r="219" spans="1:9" ht="54.6" customHeight="1" x14ac:dyDescent="0.25">
      <c r="A219" s="162" t="s">
        <v>183</v>
      </c>
      <c r="B219"/>
      <c r="C219" s="102"/>
      <c r="D219" s="71"/>
      <c r="E219" s="71"/>
      <c r="F219" s="40"/>
      <c r="G219" s="336"/>
      <c r="H219" s="336"/>
      <c r="I219" s="336"/>
    </row>
    <row r="220" spans="1:9" ht="43.2" customHeight="1" x14ac:dyDescent="0.25">
      <c r="A220" s="163" t="s">
        <v>184</v>
      </c>
      <c r="B220"/>
      <c r="C220" s="71"/>
      <c r="E220" s="95"/>
      <c r="F220" s="40"/>
      <c r="G220" s="317"/>
      <c r="H220" s="317"/>
      <c r="I220" s="317"/>
    </row>
    <row r="221" spans="1:9" ht="27.6" x14ac:dyDescent="0.25">
      <c r="A221" s="54"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FHzw5kE2lOtBNbSz+9Ad3Jo9+1wdl9xBkH2Cp346Soa5bxn9IToPGjHhgV4T2kQbCl2m3GBzwu9SU0ja1qPvLg==" saltValue="l/8RPEhTJlRdWUnYD06d6A==" spinCount="100000" sheet="1" objects="1" scenarios="1"/>
  <conditionalFormatting sqref="B3">
    <cfRule type="expression" dxfId="27" priority="4">
      <formula>B3=#REF!</formula>
    </cfRule>
  </conditionalFormatting>
  <conditionalFormatting sqref="D3">
    <cfRule type="expression" dxfId="26" priority="3">
      <formula>D3=#REF!</formula>
    </cfRule>
  </conditionalFormatting>
  <conditionalFormatting sqref="F3">
    <cfRule type="expression" dxfId="25" priority="2">
      <formula>F3=#REF!</formula>
    </cfRule>
  </conditionalFormatting>
  <conditionalFormatting sqref="H3">
    <cfRule type="expression" dxfId="24" priority="1">
      <formula>H3=#REF!</formula>
    </cfRule>
  </conditionalFormatting>
  <dataValidations count="32">
    <dataValidation allowBlank="1" showInputMessage="1" showErrorMessage="1" promptTitle="Vuokravakuudet" prompt="Esitetään pelkästään lainat. Jos vuokravakuudet on kirjattu pitkäaikaisiin velkoihin, esitetään ne muissa rahoitukseen vaikuttavissa tapahtumissa. " sqref="D185 F185 H185" xr:uid="{CDB68DD3-6832-46AC-A899-727173772BA8}"/>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76EF9FD1-03CB-425A-B592-DBEA7FDA902C}"/>
    <dataValidation allowBlank="1" showInputMessage="1" showErrorMessage="1" promptTitle="Ohje" prompt="Syötä luvut! Tarkista myös että muutos näkyy jälkilaskelmalla muuna rahoitukseen vaikuttavana tapahtumana." sqref="F202:F203" xr:uid="{AD53C54A-E495-4842-A990-108AD0387D95}"/>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51FF1F8E-58EE-420B-819F-35B9BEA89E8D}"/>
    <dataValidation allowBlank="1" showInputMessage="1" showErrorMessage="1" prompt="Täytä huoneistoala- ja tilikauden pituus -solu. " sqref="E64 E82" xr:uid="{F6867A0A-198D-4D01-B84A-F958D9EBAA09}"/>
    <dataValidation allowBlank="1" showErrorMessage="1" promptTitle="Pakollinen syöttötieto" prompt="Edellisen tilikauden taseen rahoitusasema on esitettävä laskelmassa. Summat otetaan edellisen tilikauden tilinpäätöksestä tai jälkilaskelmasta. " sqref="B154" xr:uid="{3E25116D-12A1-4A7C-BC86-CAEEAC654338}"/>
    <dataValidation allowBlank="1" showInputMessage="1" showErrorMessage="1" prompt="Fyll i enhetens räkenskapsperiod från startdatumet till slutdatumet i den här rutan. T.ex. 1.1-31.12.2023." sqref="A9" xr:uid="{BA63C827-F357-409E-A314-D24C8E42CA21}"/>
    <dataValidation operator="notBetween" showInputMessage="1" showErrorMessage="1" sqref="A11" xr:uid="{C973F82B-8F03-45CD-9E9E-3535370F2EC6}"/>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81A3CA6A-4782-4582-8D60-A8E26B6A843E}"/>
    <dataValidation allowBlank="1" showInputMessage="1" showErrorMessage="1" promptTitle="Obs." prompt="Obs! Nyttjandegraden fås automatiskt med formel = realiserade hyror / budgeterade hyror. _x000a__x000a_Kalkylen skyddas med lösenordet ”ara”." sqref="B16" xr:uid="{DACDB195-A447-4AEB-9CF0-8CFB5E760FA9}"/>
    <dataValidation allowBlank="1" showInputMessage="1" showErrorMessage="1" promptTitle="Bokföring av kostnader" prompt="Kostnaderna matas in med plustecken." sqref="B27 D27 F27 H27" xr:uid="{D9516D7E-7741-4CCB-97D1-79FC840AB896}"/>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AB13C0F0-D6FF-409C-BA29-8FCA2A479A91}"/>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55F82380-EBAD-474B-8736-E49A8C787A13}"/>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7951307C-8889-4319-9DC3-5E00E0524D80}"/>
    <dataValidation allowBlank="1" showInputMessage="1" showErrorMessage="1" promptTitle="Amorteringar" prompt="Ange endast amorteringar på objekt som omfattas av självkostnadshyran." sqref="B52 B69 D52 F52 H52 D69 F69 H69" xr:uid="{92C8F161-BBBB-402B-A3FA-E0BA9407E1D9}"/>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30689BB9-D186-41C3-90A4-42DAF4A8896C}"/>
    <dataValidation allowBlank="1" showInputMessage="1" showErrorMessage="1" promptTitle="Anvisning" prompt="Från efterkalkylen för föregående räkenskapsperiod ”finansiell återstod för investeringar i självkostnadsuthyrning i slutet av räkenskapsperioden”. _x000a__x000a_" sqref="B96" xr:uid="{4213E725-DB14-43CD-8303-DADBD525F11A}"/>
    <dataValidation allowBlank="1" showInputMessage="1" showErrorMessage="1" promptTitle="Erhållna bidrag" prompt="I summan ingår erhållna understöd för investeringar." sqref="B97 D97 F97 H97" xr:uid="{C79DEDD9-1345-4C0C-B14D-2F74A9849269}"/>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81EA9B8E-5A7A-4D25-9F39-7D0D00CB2367}"/>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86F07092-C78B-42D9-8C4B-1F9BB87799C3}"/>
    <dataValidation allowBlank="1" showInputMessage="1" showErrorMessage="1" promptTitle="Anvisning" prompt="Siffrorna tas direkt från resultaträkning. Observera att även finansieringskostnader ska läggas till i kostnaderna." sqref="D161 F161 H161" xr:uid="{8F584E4B-9BC3-4975-91FC-2BF0A2FCB5A0}"/>
    <dataValidation allowBlank="1" showInputMessage="1" showErrorMessage="1" promptTitle="Anvisning" prompt="Siffrorna matas in direkt från resultaträkning. Observera att även finansiella intäkter ska läggas till intäkterna." sqref="D160 F160 H160" xr:uid="{2FC096D0-0325-4BCD-83D9-D143A291B487}"/>
    <dataValidation allowBlank="1" showInputMessage="1" showErrorMessage="1" promptTitle="Anvisning" prompt="Siffrorna matas in direkt från bokslutet. Observera att även finansiella intäkter ska läggas till intäkterna." sqref="B160" xr:uid="{1FADD57E-4853-40C2-B26D-3911EEA0750D}"/>
    <dataValidation allowBlank="1" showInputMessage="1" showErrorMessage="1" promptTitle="Anvisning" prompt="Siffrorna tas direkt från bokslutet. Observera att även finansieringskostnader ska läggas till i kostnaderna." sqref="B161" xr:uid="{F3A26B57-D1AD-484F-B118-A8360ABF65A2}"/>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75CA7F7B-1E44-47FC-84F9-F4F4D9B91F37}"/>
    <dataValidation allowBlank="1" showInputMessage="1" showErrorMessage="1" promptTitle="Kontroll" prompt="Kontrollera vid behov formeln. _x000a__x000a_Skyddet kan öppnas med lösenordet ”ara”._x000a_" sqref="B183 D183 F183 H183 B196 D196 F196 H196" xr:uid="{60F742E9-CFEB-462E-B3B7-42000CEA64CE}"/>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2367E04B-EA58-4BAE-A936-17DA91BFE4E4}"/>
    <dataValidation allowBlank="1" showInputMessage="1" showErrorMessage="1" promptTitle="Anvisning" prompt="Kontrollera också att förändringen syns i efterkalkylen som en annan händelse som påverkar finansieringen. Lägg vid behov till formlerna i kontrollkalkylen." sqref="B201:B203 D201:D203 F201 H201:H203" xr:uid="{C21C20E8-C433-48A4-B425-F703FE30A595}"/>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F47D65C5-016C-421A-82F4-A08F3A66E21A}"/>
    <dataValidation allowBlank="1" showInputMessage="1" showErrorMessage="1" prompt="Fyll i cellerna för lägenhetsyta och räkenskapsperiodens längd." sqref="C14:C15 E14:E15 G14:G15 I14:I15 C18 E18 G18 I18" xr:uid="{1A52D044-6788-44E5-8C27-70044D6C29C1}"/>
    <dataValidation allowBlank="1" showInputMessage="1" showErrorMessage="1" prompt="Uppgifterna om utjämningsgruppen fylls i endast om samfundet använder utjämning. Kolumnen kan tas bort om den inte behövs." sqref="D2" xr:uid="{B35EF10F-6528-4D79-B6B9-3A3787FFEF6E}"/>
    <dataValidation allowBlank="1" showInputMessage="1" showErrorMessage="1" promptTitle="Obligatorisk information" prompt="Följande års över-/underskatt, skötsel- och (finansiella) kostnader." sqref="B61 D61 F61 H61" xr:uid="{996A83BC-4357-48EA-8B7C-4AA6A1578634}"/>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52BC-9B97-49E4-B849-94FF7B28D878}">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272"/>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2020'!B3="","",'Efterkalkyl 2020'!B3)</f>
        <v/>
      </c>
      <c r="C3" s="270"/>
      <c r="D3" s="316" t="str">
        <f>IF('Efterkalkyl 2020'!D3="","",'Efterkalkyl 2020'!D3)</f>
        <v/>
      </c>
      <c r="E3" s="270"/>
      <c r="F3" s="316" t="str">
        <f>IF('Efterkalkyl 2020'!F3="","",'Efterkalkyl 2020'!F3)</f>
        <v/>
      </c>
      <c r="G3" s="270"/>
      <c r="H3" s="316" t="str">
        <f>IF('Efterkalkyl 2020'!H3="","",'Efterkalkyl 2020'!H3)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161"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115"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116"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236"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59"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241"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59"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59"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65"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243"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2020'!B62</f>
        <v>0</v>
      </c>
      <c r="C61" s="124" t="str">
        <f t="shared" si="4"/>
        <v/>
      </c>
      <c r="D61" s="10">
        <f>'Efterkalkyl 2020'!D62</f>
        <v>0</v>
      </c>
      <c r="E61" s="124" t="str">
        <f t="shared" si="5"/>
        <v/>
      </c>
      <c r="F61" s="10">
        <f>'Efterkalkyl 2020'!F62</f>
        <v>0</v>
      </c>
      <c r="G61" s="124" t="str">
        <f t="shared" si="6"/>
        <v/>
      </c>
      <c r="H61" s="10">
        <f>'Efterkalkyl 2020'!H62</f>
        <v>0</v>
      </c>
      <c r="I61" s="124" t="str">
        <f t="shared" si="7"/>
        <v/>
      </c>
      <c r="J61" s="274"/>
    </row>
    <row r="62" spans="1:10" s="9" customFormat="1" ht="37.799999999999997" customHeight="1" x14ac:dyDescent="0.25">
      <c r="A62" s="121"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68" t="s">
        <v>65</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59"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69"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243"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2020'!B79</f>
        <v>0</v>
      </c>
      <c r="C78" s="52" t="str">
        <f t="shared" si="8"/>
        <v/>
      </c>
      <c r="D78" s="51">
        <f>'Efterkalkyl 2020'!D79</f>
        <v>0</v>
      </c>
      <c r="E78" s="52" t="str">
        <f t="shared" si="9"/>
        <v/>
      </c>
      <c r="F78" s="51">
        <f>'Efterkalkyl 2020'!F79</f>
        <v>0</v>
      </c>
      <c r="G78" s="52" t="str">
        <f t="shared" si="10"/>
        <v/>
      </c>
      <c r="H78" s="51">
        <f>'Efterkalkyl 2020'!H79</f>
        <v>0</v>
      </c>
      <c r="I78" s="52" t="str">
        <f t="shared" si="11"/>
        <v/>
      </c>
      <c r="J78" s="274"/>
    </row>
    <row r="79" spans="1:10" s="9" customFormat="1" ht="39" customHeight="1" x14ac:dyDescent="0.25">
      <c r="A79" s="244"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68" t="s">
        <v>71</v>
      </c>
      <c r="B80" s="47"/>
      <c r="C80" s="337"/>
      <c r="D80" s="47"/>
      <c r="E80" s="337"/>
      <c r="F80" s="47"/>
      <c r="G80" s="337"/>
      <c r="H80" s="47"/>
      <c r="I80" s="337"/>
      <c r="J80" s="274"/>
    </row>
    <row r="81" spans="1:10" s="12" customFormat="1" ht="31.8" customHeight="1" thickTop="1" x14ac:dyDescent="0.25">
      <c r="A81" s="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114"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69"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129"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2020'!B94</f>
        <v>0</v>
      </c>
      <c r="C93" s="52" t="str">
        <f t="shared" si="12"/>
        <v/>
      </c>
      <c r="D93" s="51">
        <f>'Efterkalkyl 2020'!D94</f>
        <v>0</v>
      </c>
      <c r="E93" s="52" t="str">
        <f t="shared" si="13"/>
        <v/>
      </c>
      <c r="F93" s="51">
        <f>'Efterkalkyl 2020'!F94</f>
        <v>0</v>
      </c>
      <c r="G93" s="52" t="str">
        <f t="shared" si="14"/>
        <v/>
      </c>
      <c r="H93" s="51">
        <f>'Efterkalkyl 2020'!H94</f>
        <v>0</v>
      </c>
      <c r="I93" s="52" t="str">
        <f t="shared" si="15"/>
        <v/>
      </c>
      <c r="J93" s="274"/>
    </row>
    <row r="94" spans="1:10" s="9" customFormat="1" ht="45.6" customHeight="1" x14ac:dyDescent="0.25">
      <c r="A94" s="131"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165" t="s">
        <v>84</v>
      </c>
      <c r="B95" s="166"/>
      <c r="C95" s="166"/>
      <c r="D95" s="166"/>
      <c r="E95" s="338"/>
      <c r="F95" s="166"/>
      <c r="G95" s="338"/>
      <c r="H95" s="166"/>
      <c r="I95" s="338"/>
      <c r="J95" s="274"/>
    </row>
    <row r="96" spans="1:10" s="9" customFormat="1" ht="38.4" customHeight="1" thickTop="1" x14ac:dyDescent="0.25">
      <c r="A96" s="245" t="s">
        <v>85</v>
      </c>
      <c r="B96" s="117">
        <f>'Efterkalkyl 2020'!B103</f>
        <v>0</v>
      </c>
      <c r="C96" s="336"/>
      <c r="D96" s="117">
        <f>'Efterkalkyl 2020'!D103</f>
        <v>0</v>
      </c>
      <c r="E96" s="339"/>
      <c r="F96" s="117">
        <f>'Efterkalkyl 2020'!F103</f>
        <v>0</v>
      </c>
      <c r="G96" s="339"/>
      <c r="H96" s="117">
        <f>'Efterkalkyl 2020'!H103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49.8" customHeight="1" x14ac:dyDescent="0.25">
      <c r="A101" s="173" t="s">
        <v>89</v>
      </c>
      <c r="B101" s="70"/>
      <c r="C101" s="73"/>
      <c r="D101" s="70"/>
      <c r="E101" s="71"/>
      <c r="F101" s="70"/>
      <c r="G101" s="71"/>
      <c r="H101" s="70"/>
      <c r="I101" s="71"/>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137"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137"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142"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412</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146"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229" t="s">
        <v>108</v>
      </c>
      <c r="B121" s="51">
        <f>'Efterkalkyl 2020'!B122</f>
        <v>0</v>
      </c>
      <c r="C121" s="76"/>
      <c r="D121" s="51">
        <f>'Efterkalkyl 2020'!D122</f>
        <v>0</v>
      </c>
      <c r="E121" s="76"/>
      <c r="F121" s="51">
        <f>'Efterkalkyl 2020'!F122</f>
        <v>0</v>
      </c>
      <c r="G121" s="76"/>
      <c r="H121" s="51">
        <f>'Efterkalkyl 2020'!H122</f>
        <v>0</v>
      </c>
      <c r="I121" s="76"/>
      <c r="J121" s="274"/>
    </row>
    <row r="122" spans="1:10" s="9" customFormat="1" ht="31.8" customHeight="1" x14ac:dyDescent="0.25">
      <c r="A122" s="228" t="s">
        <v>109</v>
      </c>
      <c r="B122" s="78">
        <f>SUM(B120:B121)</f>
        <v>0</v>
      </c>
      <c r="C122" s="76"/>
      <c r="D122" s="78">
        <f>SUM(D120:D121)</f>
        <v>0</v>
      </c>
      <c r="E122" s="76"/>
      <c r="F122" s="78">
        <f>SUM(F120:F121)</f>
        <v>0</v>
      </c>
      <c r="G122" s="76"/>
      <c r="H122" s="78">
        <f>SUM(H120:H121)</f>
        <v>0</v>
      </c>
      <c r="I122" s="76"/>
      <c r="J122" s="274"/>
    </row>
    <row r="123" spans="1:10" s="9" customFormat="1" ht="52.8" customHeight="1" x14ac:dyDescent="0.25">
      <c r="A123" s="143" t="s">
        <v>110</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247"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248" t="s">
        <v>108</v>
      </c>
      <c r="B131" s="51">
        <f>'Efterkalkyl 2020'!B132</f>
        <v>0</v>
      </c>
      <c r="C131" s="76"/>
      <c r="D131" s="51">
        <f>'Efterkalkyl 2020'!D132</f>
        <v>0</v>
      </c>
      <c r="E131" s="76"/>
      <c r="F131" s="51">
        <f>'Efterkalkyl 2020'!F132</f>
        <v>0</v>
      </c>
      <c r="G131" s="76"/>
      <c r="H131" s="51">
        <f>'Efterkalkyl 2020'!H132</f>
        <v>0</v>
      </c>
      <c r="I131" s="76"/>
      <c r="J131" s="274"/>
    </row>
    <row r="132" spans="1:10" ht="29.4" customHeight="1" x14ac:dyDescent="0.25">
      <c r="A132" s="248"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146"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232" t="s">
        <v>108</v>
      </c>
      <c r="B137" s="10">
        <f>'Efterkalkyl 2020'!B138</f>
        <v>0</v>
      </c>
      <c r="C137" s="145"/>
      <c r="D137" s="10">
        <f>'Efterkalkyl 2020'!D138</f>
        <v>0</v>
      </c>
      <c r="E137" s="145"/>
      <c r="F137" s="10">
        <f>'Efterkalkyl 2020'!F138</f>
        <v>0</v>
      </c>
      <c r="G137" s="145"/>
      <c r="H137" s="10">
        <f>'Efterkalkyl 2020'!H138</f>
        <v>0</v>
      </c>
      <c r="I137" s="145"/>
      <c r="J137" s="274"/>
    </row>
    <row r="138" spans="1:10" s="9" customFormat="1" ht="31.2" customHeight="1" x14ac:dyDescent="0.25">
      <c r="A138" s="228"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155"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2" customHeight="1" thickTop="1" x14ac:dyDescent="0.25">
      <c r="A147" s="344" t="s">
        <v>408</v>
      </c>
      <c r="B147" s="150">
        <f>SUM(B140:B146)</f>
        <v>0</v>
      </c>
      <c r="C147" s="298"/>
      <c r="D147" s="150">
        <f>SUM(D140:D146)</f>
        <v>0</v>
      </c>
      <c r="E147" s="298"/>
      <c r="F147" s="150">
        <f>SUM(F140:F146)</f>
        <v>0</v>
      </c>
      <c r="G147" s="298"/>
      <c r="H147" s="150">
        <f>SUM(H140:H146)</f>
        <v>0</v>
      </c>
      <c r="I147" s="298"/>
      <c r="J147" s="274"/>
    </row>
    <row r="148" spans="1:10" s="14" customFormat="1" ht="75.599999999999994"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2020'!B149</f>
        <v>0</v>
      </c>
      <c r="C154" s="343"/>
      <c r="D154" s="301"/>
      <c r="E154" s="336"/>
      <c r="F154" s="300"/>
      <c r="G154" s="340"/>
      <c r="H154" s="340"/>
      <c r="I154" s="340"/>
      <c r="J154" s="274"/>
    </row>
    <row r="155" spans="1:10" s="14" customFormat="1" ht="38.4" customHeight="1" x14ac:dyDescent="0.25">
      <c r="A155" s="133" t="s">
        <v>133</v>
      </c>
      <c r="B155" s="188">
        <f>'Efterkalkyl 2020'!B150</f>
        <v>0</v>
      </c>
      <c r="C155" s="343"/>
      <c r="D155" s="301"/>
      <c r="E155" s="336"/>
      <c r="F155" s="300"/>
      <c r="G155" s="340"/>
      <c r="H155" s="340"/>
      <c r="I155" s="340"/>
      <c r="J155" s="274"/>
    </row>
    <row r="156" spans="1:10" s="14" customFormat="1" ht="38.4" customHeight="1" thickBot="1" x14ac:dyDescent="0.3">
      <c r="A156" s="133" t="s">
        <v>134</v>
      </c>
      <c r="B156" s="188">
        <f>'Efterkalkyl 2020'!B151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156"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156"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2020'!B174</f>
        <v>0</v>
      </c>
      <c r="C177" s="71"/>
      <c r="D177" s="284">
        <f>'Efterkalkyl 2020'!D174</f>
        <v>0</v>
      </c>
      <c r="F177" s="284">
        <f>'Efterkalkyl 2020'!F174</f>
        <v>0</v>
      </c>
      <c r="G177" s="336"/>
      <c r="H177" s="284">
        <f>'Efterkalkyl 2020'!H174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E183" s="341"/>
      <c r="F183" s="281">
        <f>ROUNDDOWN(IF(F178&gt;0,F178-F182,-F178+F182),2)</f>
        <v>0</v>
      </c>
      <c r="G183" s="342"/>
      <c r="H183" s="281">
        <f>ROUNDDOWN(IF(H178&gt;0,H178-H182,-H178+H182),2)</f>
        <v>0</v>
      </c>
      <c r="I183" s="336"/>
    </row>
    <row r="184" spans="1:10" ht="25.05" customHeight="1" x14ac:dyDescent="0.25">
      <c r="A184" s="157"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2020'!B185</f>
        <v>0</v>
      </c>
      <c r="C188" s="71"/>
      <c r="D188" s="279">
        <f>'Efterkalkyl 2020'!D185</f>
        <v>0</v>
      </c>
      <c r="F188" s="279">
        <f>'Efterkalkyl 2020'!F185</f>
        <v>0</v>
      </c>
      <c r="G188" s="336"/>
      <c r="H188" s="279">
        <f>'Efterkalkyl 2020'!H185</f>
        <v>0</v>
      </c>
      <c r="I188" s="336"/>
    </row>
    <row r="189" spans="1:10" ht="25.05" customHeight="1" x14ac:dyDescent="0.25">
      <c r="A189" s="174" t="s">
        <v>161</v>
      </c>
      <c r="B189" s="90">
        <f>'Efterkalkyl 2020'!B186</f>
        <v>0</v>
      </c>
      <c r="C189" s="71"/>
      <c r="D189" s="284">
        <f>'Efterkalkyl 2020'!D186</f>
        <v>0</v>
      </c>
      <c r="F189" s="284">
        <f>'Efterkalkyl 2020'!F186</f>
        <v>0</v>
      </c>
      <c r="G189" s="336"/>
      <c r="H189" s="284">
        <f>'Efterkalkyl 2020'!H186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5">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15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2020'!B198</f>
        <v>0</v>
      </c>
      <c r="C199" s="71"/>
      <c r="D199" s="284">
        <f>'Efterkalkyl 2020'!D198</f>
        <v>0</v>
      </c>
      <c r="F199" s="284">
        <f>'Efterkalkyl 2020'!F198</f>
        <v>0</v>
      </c>
      <c r="G199" s="336"/>
      <c r="H199" s="284">
        <f>'Efterkalkyl 2020'!H198</f>
        <v>0</v>
      </c>
      <c r="I199" s="336"/>
    </row>
    <row r="200" spans="1:9" ht="25.05" customHeight="1" x14ac:dyDescent="0.25">
      <c r="A200" s="108" t="s">
        <v>169</v>
      </c>
      <c r="B200" s="84">
        <f>B198-B199</f>
        <v>0</v>
      </c>
      <c r="C200" s="71"/>
      <c r="D200" s="290">
        <f>D198-D199</f>
        <v>0</v>
      </c>
      <c r="F200" s="290">
        <f>F198-F199</f>
        <v>0</v>
      </c>
      <c r="G200" s="336"/>
      <c r="H200" s="29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157"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2020'!B207</f>
        <v>0</v>
      </c>
      <c r="C208" s="71"/>
      <c r="D208" s="284">
        <f>'Efterkalkyl 2020'!D207</f>
        <v>0</v>
      </c>
      <c r="E208" s="95"/>
      <c r="F208" s="284">
        <f>'Efterkalkyl 2020'!F207</f>
        <v>0</v>
      </c>
      <c r="G208" s="336"/>
      <c r="H208" s="284">
        <f>'Efterkalkyl 2020'!H207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157"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44" t="s">
        <v>182</v>
      </c>
      <c r="E218" s="95"/>
      <c r="F218" s="40"/>
      <c r="G218" s="336"/>
      <c r="H218" s="336"/>
      <c r="I218" s="336"/>
    </row>
    <row r="219" spans="1:9" ht="54.6" customHeight="1" x14ac:dyDescent="0.25">
      <c r="A219" s="162" t="s">
        <v>183</v>
      </c>
      <c r="B219"/>
      <c r="C219" s="102"/>
      <c r="D219" s="71"/>
      <c r="E219" s="71"/>
      <c r="F219" s="40"/>
      <c r="G219" s="336"/>
      <c r="H219" s="336"/>
      <c r="I219" s="336"/>
    </row>
    <row r="220" spans="1:9" ht="43.2" customHeight="1" x14ac:dyDescent="0.25">
      <c r="A220" s="163" t="s">
        <v>184</v>
      </c>
      <c r="B220"/>
      <c r="C220" s="71"/>
      <c r="E220" s="95"/>
      <c r="F220" s="40"/>
      <c r="G220" s="317"/>
      <c r="H220" s="317"/>
      <c r="I220" s="317"/>
    </row>
    <row r="221" spans="1:9" ht="27.6" x14ac:dyDescent="0.25">
      <c r="A221" s="54"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I8N43I8w8UyagCd1wVSY9D4dM/ZgW5sdg7TJidMIV1esEX7+qEKajTVLhISni6X5de3aQG3lxt1vxBoa6MgUcw==" saltValue="pjN8Zq4A0VjK+bDlZhLwqw==" spinCount="100000" sheet="1" objects="1" scenarios="1"/>
  <conditionalFormatting sqref="B3">
    <cfRule type="expression" dxfId="23" priority="4">
      <formula>B3=#REF!</formula>
    </cfRule>
  </conditionalFormatting>
  <conditionalFormatting sqref="D3">
    <cfRule type="expression" dxfId="22" priority="3">
      <formula>D3=#REF!</formula>
    </cfRule>
  </conditionalFormatting>
  <conditionalFormatting sqref="F3">
    <cfRule type="expression" dxfId="21" priority="2">
      <formula>F3=#REF!</formula>
    </cfRule>
  </conditionalFormatting>
  <conditionalFormatting sqref="H3">
    <cfRule type="expression" dxfId="20" priority="1">
      <formula>H3=#REF!</formula>
    </cfRule>
  </conditionalFormatting>
  <dataValidations count="32">
    <dataValidation allowBlank="1" showErrorMessage="1" promptTitle="Pakollinen syöttötieto" prompt="Edellisen tilikauden taseen rahoitusasema on esitettävä laskelmassa. Summat otetaan edellisen tilikauden tilinpäätöksestä tai jälkilaskelmasta. " sqref="B154" xr:uid="{F752BC16-765D-40DB-A0D1-D11B4EDE1962}"/>
    <dataValidation allowBlank="1" showErrorMessage="1" prompt="_x000a__x000a_" sqref="H96 F96 D96" xr:uid="{D01111D1-FA49-41B8-A7E9-7CAC85A63195}"/>
    <dataValidation allowBlank="1" showInputMessage="1" showErrorMessage="1" prompt="Täytä huoneistoala- ja tilikauden pituus -solu. " sqref="E64 E82" xr:uid="{E3AFB29C-84F9-4064-8514-A8CAB82916E1}"/>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2260FCAB-62EE-458C-AC97-0CB74D87698E}"/>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7A9F62FD-9AB6-44FF-9D30-F898B1D56BE8}"/>
    <dataValidation allowBlank="1" showInputMessage="1" showErrorMessage="1" promptTitle="Vuokravakuudet" prompt="Esitetään pelkästään lainat. Jos vuokravakuudet on kirjattu pitkäaikaisiin velkoihin, esitetään ne muissa rahoitukseen vaikuttavissa tapahtumissa. " sqref="D185 F185 H185" xr:uid="{F721F574-464F-4F5F-B5AB-C75F312757A2}"/>
    <dataValidation allowBlank="1" showInputMessage="1" showErrorMessage="1" prompt="Fyll i enhetens räkenskapsperiod från startdatumet till slutdatumet i den här rutan. T.ex. 1.1-31.12.2023." sqref="A9" xr:uid="{6763ABE0-F549-4C6F-9897-AB3C55F1B8C5}"/>
    <dataValidation operator="notBetween" showInputMessage="1" showErrorMessage="1" sqref="A11" xr:uid="{0B16B751-95E6-4DF6-8165-6809A08FCD0D}"/>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5F5B49EC-4DA0-4C4B-B7B3-7F1C7B092660}"/>
    <dataValidation allowBlank="1" showInputMessage="1" showErrorMessage="1" promptTitle="Obs." prompt="Obs! Nyttjandegraden fås automatiskt med formel = realiserade hyror / budgeterade hyror. _x000a__x000a_Kalkylen skyddas med lösenordet ”ara”." sqref="B16" xr:uid="{E5F37E62-5145-49B9-95A2-86AF55735ACA}"/>
    <dataValidation allowBlank="1" showInputMessage="1" showErrorMessage="1" promptTitle="Bokföring av kostnader" prompt="Kostnaderna matas in med plustecken." sqref="B27 D27 F27 H27" xr:uid="{9B764857-BA29-4E84-A4AE-2AC668D79E79}"/>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D3991CB9-0B60-4F74-8797-13757521E433}"/>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CC8255AA-C0EF-42D5-A318-FAD82B076FF1}"/>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40B487CA-ED35-4C74-A2DB-6D9CDDA3AF41}"/>
    <dataValidation allowBlank="1" showInputMessage="1" showErrorMessage="1" promptTitle="Amorteringar" prompt="Ange endast amorteringar på objekt som omfattas av självkostnadshyran." sqref="B52 B69 D52 F52 H52 D69 F69 H69" xr:uid="{0D185365-5103-40B6-8DD4-27A56BA3FE58}"/>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D080BC17-DB54-4027-BCE8-4F6405EFA2E4}"/>
    <dataValidation allowBlank="1" showInputMessage="1" showErrorMessage="1" promptTitle="Anvisning" prompt="Från efterkalkylen för föregående räkenskapsperiod ”finansiell återstod för investeringar i självkostnadsuthyrning i slutet av räkenskapsperioden”. _x000a__x000a_" sqref="B96" xr:uid="{F1F2060E-035D-465D-83A6-12D517720788}"/>
    <dataValidation allowBlank="1" showInputMessage="1" showErrorMessage="1" promptTitle="Erhållna bidrag" prompt="I summan ingår erhållna understöd för investeringar." sqref="B97 D97 F97 H97" xr:uid="{9D2C6E93-891E-45AE-A62E-2FA52B33838E}"/>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24398C44-C9DC-43F3-A69F-1E70651CF613}"/>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E702F018-743C-431D-9BD4-E02565EA0708}"/>
    <dataValidation allowBlank="1" showInputMessage="1" showErrorMessage="1" promptTitle="Anvisning" prompt="Siffrorna tas direkt från resultaträkning. Observera att även finansieringskostnader ska läggas till i kostnaderna." sqref="D161 F161 H161" xr:uid="{34817389-0931-4CD5-83C7-5F373B10DAE2}"/>
    <dataValidation allowBlank="1" showInputMessage="1" showErrorMessage="1" promptTitle="Anvisning" prompt="Siffrorna matas in direkt från resultaträkning. Observera att även finansiella intäkter ska läggas till intäkterna." sqref="D160 F160 H160" xr:uid="{BF5F8705-C61C-4EDD-88F7-25A6466DFCDE}"/>
    <dataValidation allowBlank="1" showInputMessage="1" showErrorMessage="1" promptTitle="Anvisning" prompt="Siffrorna matas in direkt från bokslutet. Observera att även finansiella intäkter ska läggas till intäkterna." sqref="B160" xr:uid="{3DF1EBA7-B3BA-4B84-93C8-B7FFC26D8DC6}"/>
    <dataValidation allowBlank="1" showInputMessage="1" showErrorMessage="1" promptTitle="Anvisning" prompt="Siffrorna tas direkt från bokslutet. Observera att även finansieringskostnader ska läggas till i kostnaderna." sqref="B161" xr:uid="{17B6CAC7-E18B-410A-B543-E0E2E71E8FBF}"/>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6DD27137-CFAE-4676-96B8-6A1F09409C3B}"/>
    <dataValidation allowBlank="1" showInputMessage="1" showErrorMessage="1" promptTitle="Kontroll" prompt="Kontrollera vid behov formeln. _x000a__x000a_Skyddet kan öppnas med lösenordet ”ara”._x000a_" sqref="B196 D196 F196 H196 B183 D183 F183 H183" xr:uid="{8A741E80-1885-4090-9775-8CD8818507B3}"/>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72F43DD1-E3E1-41D5-BDB0-791A0CBF6CCB}"/>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59192EB5-BD2E-4A38-9647-6AF9BF1E2F31}"/>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D3B62681-B83D-4B23-9041-99D7DEA8C20D}"/>
    <dataValidation allowBlank="1" showInputMessage="1" showErrorMessage="1" prompt="Fyll i cellerna för lägenhetsyta och räkenskapsperiodens längd." sqref="C14:C15 E14:E15 G14:G15 I14:I15 C18 E18 G18 I18" xr:uid="{CC670D77-A187-4A90-B488-5495C075C524}"/>
    <dataValidation allowBlank="1" showInputMessage="1" showErrorMessage="1" prompt="Uppgifterna om utjämningsgruppen fylls i endast om samfundet använder utjämning. Kolumnen kan tas bort om den inte behövs." sqref="D2" xr:uid="{ED295075-51DA-4188-A38E-49C35760DDB2}"/>
    <dataValidation allowBlank="1" showInputMessage="1" showErrorMessage="1" promptTitle="Obligatorisk information" prompt="Följande års över-/underskatt, skötsel- och (finansiella) kostnader." sqref="B61 D61 F61 H61" xr:uid="{6E330A80-E27B-482C-8473-B80BA3689CB7}"/>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F0EA1-3957-44F6-85E8-F0F5E3C1D2B2}">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389" t="s">
        <v>417</v>
      </c>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2021'!B3="","",'Efterkalkyl 2021'!B3)</f>
        <v/>
      </c>
      <c r="C3" s="270"/>
      <c r="D3" s="316" t="str">
        <f>IF('Efterkalkyl 2021'!D3="","",'Efterkalkyl 2021'!D3)</f>
        <v/>
      </c>
      <c r="E3" s="270"/>
      <c r="F3" s="316" t="str">
        <f>IF('Efterkalkyl 2021'!F3="","",'Efterkalkyl 2021'!F3)</f>
        <v/>
      </c>
      <c r="G3" s="270"/>
      <c r="H3" s="316" t="str">
        <f>IF('Efterkalkyl 2021'!H3="","",'Efterkalkyl 2021'!H3)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355"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346"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347"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351" t="s">
        <v>25</v>
      </c>
      <c r="B22" s="55"/>
      <c r="C22" s="56"/>
      <c r="D22" s="55"/>
      <c r="E22" s="57"/>
      <c r="F22" s="55"/>
      <c r="G22" s="57"/>
      <c r="H22" s="55"/>
      <c r="I22" s="57"/>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348" t="s">
        <v>28</v>
      </c>
      <c r="B25" s="58">
        <f>SUM(B18:B24)</f>
        <v>0</v>
      </c>
      <c r="C25" s="43" t="str">
        <f>IF(B25="","",IF(B25=0,"",(B25/B$6/$A$11)))</f>
        <v/>
      </c>
      <c r="D25" s="58">
        <f>SUM(D18:D24)</f>
        <v>0</v>
      </c>
      <c r="E25" s="43" t="str">
        <f>IF(D25="","",IF(D25=0,"",(D25/D$6/$A$11)))</f>
        <v/>
      </c>
      <c r="F25" s="58">
        <f>SUM(F18:F24)</f>
        <v>0</v>
      </c>
      <c r="G25" s="43" t="str">
        <f>IF(F25="","",IF(F25=0,"",(F25/F$6/$A$11)))</f>
        <v/>
      </c>
      <c r="H25" s="58">
        <f>SUM(H18:H24)</f>
        <v>0</v>
      </c>
      <c r="I25" s="43" t="str">
        <f>IF(H25="","",IF(H25=0,"",(H25/H$6/$A$11)))</f>
        <v/>
      </c>
      <c r="J25" s="274"/>
    </row>
    <row r="26" spans="1:10" s="9" customFormat="1" ht="25.05" customHeight="1" x14ac:dyDescent="0.25">
      <c r="A26" s="356" t="s">
        <v>29</v>
      </c>
      <c r="B26" s="40"/>
      <c r="C26" s="336"/>
      <c r="D26" s="40"/>
      <c r="E26" s="336"/>
      <c r="F26" s="40"/>
      <c r="G26" s="336"/>
      <c r="H26" s="40"/>
      <c r="I26" s="336"/>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348" t="s">
        <v>49</v>
      </c>
      <c r="B46" s="239">
        <f>SUM(B27:B45)</f>
        <v>0</v>
      </c>
      <c r="C46" s="49" t="str">
        <f t="shared" si="0"/>
        <v/>
      </c>
      <c r="D46" s="239">
        <f>SUM(D27:D45)</f>
        <v>0</v>
      </c>
      <c r="E46" s="49" t="str">
        <f t="shared" si="1"/>
        <v/>
      </c>
      <c r="F46" s="239">
        <f>SUM(F27:F45)</f>
        <v>0</v>
      </c>
      <c r="G46" s="49" t="str">
        <f t="shared" si="2"/>
        <v/>
      </c>
      <c r="H46" s="239">
        <f>SUM(H27:H45)</f>
        <v>0</v>
      </c>
      <c r="I46" s="49" t="str">
        <f t="shared" si="3"/>
        <v/>
      </c>
      <c r="J46" s="274"/>
    </row>
    <row r="47" spans="1:10" ht="48.6" customHeight="1" x14ac:dyDescent="0.25">
      <c r="A47" s="361" t="s">
        <v>50</v>
      </c>
      <c r="C47" s="336"/>
      <c r="D47" s="40"/>
      <c r="E47" s="336"/>
      <c r="F47" s="40"/>
      <c r="G47" s="336"/>
      <c r="H47" s="40"/>
      <c r="I47" s="336"/>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348" t="s">
        <v>52</v>
      </c>
      <c r="B49" s="62">
        <f>SUM(B48:B48)</f>
        <v>0</v>
      </c>
      <c r="C49" s="43" t="str">
        <f>IF(B49="","",IF(B49=0,"",(B49/B$6/$A$11)))</f>
        <v/>
      </c>
      <c r="D49" s="62">
        <f>SUM(D48:D48)</f>
        <v>0</v>
      </c>
      <c r="E49" s="43" t="str">
        <f>IF(D49="","",IF(D49=0,"",(D49/D$6/$A$11)))</f>
        <v/>
      </c>
      <c r="F49" s="62">
        <f>SUM(F48:F48)</f>
        <v>0</v>
      </c>
      <c r="G49" s="43" t="str">
        <f>IF(F49="","",IF(F49=0,"",(F49/F$6/$A$11)))</f>
        <v/>
      </c>
      <c r="H49" s="62">
        <f>SUM(H48:H48)</f>
        <v>0</v>
      </c>
      <c r="I49" s="43" t="str">
        <f>IF(H49="","",IF(H49=0,"",(H49/H$6/$A$11)))</f>
        <v/>
      </c>
      <c r="J49" s="274"/>
    </row>
    <row r="50" spans="1:10" s="9" customFormat="1" ht="25.05" customHeight="1" x14ac:dyDescent="0.25">
      <c r="A50" s="361" t="s">
        <v>53</v>
      </c>
      <c r="B50" s="63"/>
      <c r="C50" s="336"/>
      <c r="D50" s="63"/>
      <c r="E50" s="336"/>
      <c r="F50" s="63"/>
      <c r="G50" s="336"/>
      <c r="H50" s="63"/>
      <c r="I50" s="336"/>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363" t="s">
        <v>61</v>
      </c>
      <c r="B59" s="60">
        <f>SUM(B51:B58)</f>
        <v>0</v>
      </c>
      <c r="C59" s="67" t="str">
        <f t="shared" si="4"/>
        <v/>
      </c>
      <c r="D59" s="60">
        <f>SUM(D51:D58)</f>
        <v>0</v>
      </c>
      <c r="E59" s="67" t="str">
        <f t="shared" si="5"/>
        <v/>
      </c>
      <c r="F59" s="60">
        <f>SUM(F51:F58)</f>
        <v>0</v>
      </c>
      <c r="G59" s="52" t="str">
        <f t="shared" si="6"/>
        <v/>
      </c>
      <c r="H59" s="60">
        <f>SUM(H51:H58)</f>
        <v>0</v>
      </c>
      <c r="I59" s="67" t="str">
        <f t="shared" si="7"/>
        <v/>
      </c>
      <c r="J59" s="274"/>
    </row>
    <row r="60" spans="1:10" s="9" customFormat="1" ht="37.799999999999997" customHeight="1" thickTop="1" x14ac:dyDescent="0.25">
      <c r="A60" s="365"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2021'!B62</f>
        <v>0</v>
      </c>
      <c r="C61" s="124" t="str">
        <f t="shared" si="4"/>
        <v/>
      </c>
      <c r="D61" s="10">
        <f>'Efterkalkyl 2021'!D62</f>
        <v>0</v>
      </c>
      <c r="E61" s="124" t="str">
        <f t="shared" si="5"/>
        <v/>
      </c>
      <c r="F61" s="10">
        <f>'Efterkalkyl 2021'!F62</f>
        <v>0</v>
      </c>
      <c r="G61" s="124" t="str">
        <f t="shared" si="6"/>
        <v/>
      </c>
      <c r="H61" s="10">
        <f>'Efterkalkyl 2021'!H62</f>
        <v>0</v>
      </c>
      <c r="I61" s="124" t="str">
        <f t="shared" si="7"/>
        <v/>
      </c>
      <c r="J61" s="274"/>
    </row>
    <row r="62" spans="1:10" s="9" customFormat="1" ht="37.799999999999997" customHeight="1" x14ac:dyDescent="0.25">
      <c r="A62" s="366"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367" t="s">
        <v>414</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348" t="s">
        <v>67</v>
      </c>
      <c r="B66" s="62">
        <f>SUM(B64:B65)</f>
        <v>0</v>
      </c>
      <c r="C66" s="43" t="str">
        <f>IF(B66="","",IF(B66=0,"",(B66/B$6/$A$11)))</f>
        <v/>
      </c>
      <c r="D66" s="62">
        <f>SUM(D64:D65)</f>
        <v>0</v>
      </c>
      <c r="E66" s="43" t="str">
        <f>IF(D66="","",IF(D66=0,"",(D66/D$6/$A$11)))</f>
        <v/>
      </c>
      <c r="F66" s="62">
        <f>SUM(F64:F65)</f>
        <v>0</v>
      </c>
      <c r="G66" s="43" t="str">
        <f>IF(F66="","",IF(F66=0,"",(F66/F$6/$A$11)))</f>
        <v/>
      </c>
      <c r="H66" s="62">
        <f>SUM(H64:H65)</f>
        <v>0</v>
      </c>
      <c r="I66" s="43" t="str">
        <f>IF(H66="","",IF(H66=0,"",(H66/H$6/$A$11)))</f>
        <v/>
      </c>
      <c r="J66" s="274"/>
    </row>
    <row r="67" spans="1:10" ht="36.6" customHeight="1" x14ac:dyDescent="0.25">
      <c r="A67" s="361" t="s">
        <v>53</v>
      </c>
      <c r="B67" s="63"/>
      <c r="C67" s="336"/>
      <c r="D67" s="63"/>
      <c r="E67" s="336"/>
      <c r="F67" s="63"/>
      <c r="G67" s="336"/>
      <c r="H67" s="63"/>
      <c r="I67" s="336"/>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368"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365"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2021'!B79</f>
        <v>0</v>
      </c>
      <c r="C78" s="52" t="str">
        <f t="shared" si="8"/>
        <v/>
      </c>
      <c r="D78" s="51">
        <f>'Efterkalkyl 2021'!D79</f>
        <v>0</v>
      </c>
      <c r="E78" s="52" t="str">
        <f t="shared" si="9"/>
        <v/>
      </c>
      <c r="F78" s="51">
        <f>'Efterkalkyl 2021'!F79</f>
        <v>0</v>
      </c>
      <c r="G78" s="52" t="str">
        <f t="shared" si="10"/>
        <v/>
      </c>
      <c r="H78" s="51">
        <f>'Efterkalkyl 2021'!H79</f>
        <v>0</v>
      </c>
      <c r="I78" s="52" t="str">
        <f t="shared" si="11"/>
        <v/>
      </c>
      <c r="J78" s="274"/>
    </row>
    <row r="79" spans="1:10" s="9" customFormat="1" ht="39" customHeight="1" x14ac:dyDescent="0.25">
      <c r="A79" s="369"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367" t="s">
        <v>71</v>
      </c>
      <c r="B80" s="47"/>
      <c r="C80" s="337"/>
      <c r="D80" s="47"/>
      <c r="E80" s="337"/>
      <c r="F80" s="47"/>
      <c r="G80" s="337"/>
      <c r="H80" s="47"/>
      <c r="I80" s="337"/>
      <c r="J80" s="274"/>
    </row>
    <row r="81" spans="1:10" s="12" customFormat="1" ht="31.8" customHeight="1" thickTop="1" x14ac:dyDescent="0.25">
      <c r="A81" s="361" t="s">
        <v>72</v>
      </c>
      <c r="B81" s="40"/>
      <c r="C81" s="336"/>
      <c r="D81" s="40"/>
      <c r="E81" s="336"/>
      <c r="F81" s="40"/>
      <c r="G81" s="336"/>
      <c r="H81" s="40"/>
      <c r="I81" s="336"/>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370" t="s">
        <v>28</v>
      </c>
      <c r="B84" s="62">
        <f>SUM(B82:B83)</f>
        <v>0</v>
      </c>
      <c r="C84" s="43" t="str">
        <f>IF(B84="","",IF(B84=0,"",(B84/B$6/$A$11)))</f>
        <v/>
      </c>
      <c r="D84" s="62">
        <f>SUM(D82:D83)</f>
        <v>0</v>
      </c>
      <c r="E84" s="43" t="str">
        <f>IF(D84="","",IF(D84=0,"",(D84/D$6/$A$11)))</f>
        <v/>
      </c>
      <c r="F84" s="62">
        <f>SUM(F82:F83)</f>
        <v>0</v>
      </c>
      <c r="G84" s="43" t="str">
        <f>IF(F84="","",IF(F84=0,"",(F84/F$6/$A$11)))</f>
        <v/>
      </c>
      <c r="H84" s="62">
        <f>SUM(H82:H83)</f>
        <v>0</v>
      </c>
      <c r="I84" s="43" t="str">
        <f>IF(H84="","",IF(H84=0,"",(H84/H$6/$A$11)))</f>
        <v/>
      </c>
      <c r="J84" s="274"/>
    </row>
    <row r="85" spans="1:10" s="9" customFormat="1" ht="32.4" customHeight="1" x14ac:dyDescent="0.25">
      <c r="A85" s="361" t="s">
        <v>75</v>
      </c>
      <c r="B85"/>
      <c r="C85"/>
      <c r="D85"/>
      <c r="E85"/>
      <c r="F85"/>
      <c r="G85"/>
      <c r="H85"/>
      <c r="I85"/>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368"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373"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2021'!B94</f>
        <v>0</v>
      </c>
      <c r="C93" s="52" t="str">
        <f t="shared" si="12"/>
        <v/>
      </c>
      <c r="D93" s="51">
        <f>'Efterkalkyl 2021'!D94</f>
        <v>0</v>
      </c>
      <c r="E93" s="52" t="str">
        <f t="shared" si="13"/>
        <v/>
      </c>
      <c r="F93" s="51">
        <f>'Efterkalkyl 2021'!F94</f>
        <v>0</v>
      </c>
      <c r="G93" s="52" t="str">
        <f t="shared" si="14"/>
        <v/>
      </c>
      <c r="H93" s="51">
        <f>'Efterkalkyl 2021'!H94</f>
        <v>0</v>
      </c>
      <c r="I93" s="52" t="str">
        <f t="shared" si="15"/>
        <v/>
      </c>
      <c r="J93" s="274"/>
    </row>
    <row r="94" spans="1:10" s="9" customFormat="1" ht="45.6" customHeight="1" x14ac:dyDescent="0.25">
      <c r="A94" s="372"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96.6" customHeight="1" thickBot="1" x14ac:dyDescent="0.35">
      <c r="A95" s="374" t="s">
        <v>84</v>
      </c>
      <c r="B95" s="166"/>
      <c r="C95" s="166"/>
      <c r="D95" s="166"/>
      <c r="E95" s="338"/>
      <c r="F95" s="166"/>
      <c r="G95" s="338"/>
      <c r="H95" s="166"/>
      <c r="I95" s="338"/>
      <c r="J95" s="274"/>
    </row>
    <row r="96" spans="1:10" s="9" customFormat="1" ht="38.4" customHeight="1" thickTop="1" x14ac:dyDescent="0.25">
      <c r="A96" s="245" t="s">
        <v>85</v>
      </c>
      <c r="B96" s="117">
        <f>'Efterkalkyl 2021'!B103</f>
        <v>0</v>
      </c>
      <c r="C96" s="336"/>
      <c r="D96" s="117">
        <f>'Efterkalkyl 2021'!D103</f>
        <v>0</v>
      </c>
      <c r="E96" s="339"/>
      <c r="F96" s="117">
        <f>'Efterkalkyl 2021'!F103</f>
        <v>0</v>
      </c>
      <c r="G96" s="339"/>
      <c r="H96" s="117">
        <f>'Efterkalkyl 2021'!H103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49.8" customHeight="1" x14ac:dyDescent="0.25">
      <c r="A101" s="173" t="s">
        <v>89</v>
      </c>
      <c r="B101" s="70"/>
      <c r="C101" s="73"/>
      <c r="D101" s="70"/>
      <c r="E101" s="71"/>
      <c r="F101" s="70"/>
      <c r="G101" s="71"/>
      <c r="H101" s="70"/>
      <c r="I101" s="71"/>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375"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375"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376"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41.4" x14ac:dyDescent="0.25">
      <c r="A113" s="17" t="s">
        <v>415</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384" t="s">
        <v>107</v>
      </c>
      <c r="B120" s="78">
        <f>SUM(B114:B119)</f>
        <v>0</v>
      </c>
      <c r="C120" s="76"/>
      <c r="D120" s="78">
        <f>SUM(D114:D119)</f>
        <v>0</v>
      </c>
      <c r="E120" s="76"/>
      <c r="F120" s="78">
        <f>SUM(F114:F119)</f>
        <v>0</v>
      </c>
      <c r="G120" s="76"/>
      <c r="H120" s="78">
        <f>SUM(H114:H119)</f>
        <v>0</v>
      </c>
      <c r="I120" s="76"/>
      <c r="J120" s="274"/>
    </row>
    <row r="121" spans="1:10" s="6" customFormat="1" ht="31.8" customHeight="1" x14ac:dyDescent="0.25">
      <c r="A121" s="385" t="s">
        <v>108</v>
      </c>
      <c r="B121" s="51">
        <f>'Efterkalkyl 2021'!B122</f>
        <v>0</v>
      </c>
      <c r="C121" s="76"/>
      <c r="D121" s="51">
        <f>'Efterkalkyl 2021'!D122</f>
        <v>0</v>
      </c>
      <c r="E121" s="76"/>
      <c r="F121" s="51">
        <f>'Efterkalkyl 2021'!F122</f>
        <v>0</v>
      </c>
      <c r="G121" s="76"/>
      <c r="H121" s="51">
        <f>'Efterkalkyl 2021'!H122</f>
        <v>0</v>
      </c>
      <c r="I121" s="76"/>
      <c r="J121" s="274"/>
    </row>
    <row r="122" spans="1:10" s="9" customFormat="1" ht="31.8" customHeight="1" x14ac:dyDescent="0.25">
      <c r="A122" s="386" t="s">
        <v>109</v>
      </c>
      <c r="B122" s="78">
        <f>SUM(B120:B121)</f>
        <v>0</v>
      </c>
      <c r="C122" s="76"/>
      <c r="D122" s="78">
        <f>SUM(D120:D121)</f>
        <v>0</v>
      </c>
      <c r="E122" s="76"/>
      <c r="F122" s="78">
        <f>SUM(F120:F121)</f>
        <v>0</v>
      </c>
      <c r="G122" s="76"/>
      <c r="H122" s="78">
        <f>SUM(H120:H121)</f>
        <v>0</v>
      </c>
      <c r="I122" s="76"/>
      <c r="J122" s="274"/>
    </row>
    <row r="123" spans="1:10" s="9" customFormat="1" ht="52.8" customHeight="1" x14ac:dyDescent="0.3">
      <c r="A123" s="143" t="s">
        <v>416</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384" t="s">
        <v>115</v>
      </c>
      <c r="B130" s="78">
        <f>SUM(B124:B129)</f>
        <v>0</v>
      </c>
      <c r="C130" s="76"/>
      <c r="D130" s="78">
        <f>SUM(D124:D129)</f>
        <v>0</v>
      </c>
      <c r="E130" s="76"/>
      <c r="F130" s="78">
        <f>SUM(F124:F129)</f>
        <v>0</v>
      </c>
      <c r="G130" s="76"/>
      <c r="H130" s="78">
        <f>SUM(H124:H129)</f>
        <v>0</v>
      </c>
      <c r="I130" s="76"/>
      <c r="J130" s="274"/>
    </row>
    <row r="131" spans="1:10" s="9" customFormat="1" ht="29.4" customHeight="1" x14ac:dyDescent="0.25">
      <c r="A131" s="385" t="s">
        <v>108</v>
      </c>
      <c r="B131" s="51">
        <f>'Efterkalkyl 2021'!B132</f>
        <v>0</v>
      </c>
      <c r="C131" s="76"/>
      <c r="D131" s="51">
        <f>'Efterkalkyl 2021'!D132</f>
        <v>0</v>
      </c>
      <c r="E131" s="76"/>
      <c r="F131" s="51">
        <f>'Efterkalkyl 2021'!F132</f>
        <v>0</v>
      </c>
      <c r="G131" s="76"/>
      <c r="H131" s="51">
        <f>'Efterkalkyl 2021'!H132</f>
        <v>0</v>
      </c>
      <c r="I131" s="76"/>
      <c r="J131" s="274"/>
    </row>
    <row r="132" spans="1:10" ht="29.4" customHeight="1" x14ac:dyDescent="0.25">
      <c r="A132" s="386" t="s">
        <v>116</v>
      </c>
      <c r="B132" s="78">
        <f>SUM(B130:B131)</f>
        <v>0</v>
      </c>
      <c r="C132" s="76"/>
      <c r="D132" s="78">
        <f>SUM(D130:D131)</f>
        <v>0</v>
      </c>
      <c r="E132" s="76"/>
      <c r="F132" s="78">
        <f>SUM(F130:F131)</f>
        <v>0</v>
      </c>
      <c r="G132" s="76"/>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384" t="s">
        <v>120</v>
      </c>
      <c r="B136" s="147">
        <f>SUM(B134:B135)</f>
        <v>0</v>
      </c>
      <c r="C136" s="145"/>
      <c r="D136" s="147">
        <f>SUM(D134:D135)</f>
        <v>0</v>
      </c>
      <c r="E136" s="145"/>
      <c r="F136" s="147">
        <f>SUM(F134:F135)</f>
        <v>0</v>
      </c>
      <c r="G136" s="145"/>
      <c r="H136" s="147">
        <f>SUM(H134:H135)</f>
        <v>0</v>
      </c>
      <c r="I136" s="145"/>
      <c r="J136" s="274"/>
    </row>
    <row r="137" spans="1:10" s="9" customFormat="1" ht="31.2" customHeight="1" x14ac:dyDescent="0.25">
      <c r="A137" s="385" t="s">
        <v>108</v>
      </c>
      <c r="B137" s="10">
        <f>'Efterkalkyl 2021'!B138</f>
        <v>0</v>
      </c>
      <c r="C137" s="145"/>
      <c r="D137" s="10">
        <f>'Efterkalkyl 2021'!D138</f>
        <v>0</v>
      </c>
      <c r="E137" s="145"/>
      <c r="F137" s="10">
        <f>'Efterkalkyl 2021'!F138</f>
        <v>0</v>
      </c>
      <c r="G137" s="145"/>
      <c r="H137" s="10">
        <f>'Efterkalkyl 2021'!H138</f>
        <v>0</v>
      </c>
      <c r="I137" s="145"/>
      <c r="J137" s="274"/>
    </row>
    <row r="138" spans="1:10" s="9" customFormat="1" ht="31.2" customHeight="1" x14ac:dyDescent="0.25">
      <c r="A138" s="386" t="s">
        <v>121</v>
      </c>
      <c r="B138" s="147">
        <f>SUM(B136:B137)</f>
        <v>0</v>
      </c>
      <c r="C138" s="145"/>
      <c r="D138" s="147">
        <f>SUM(D136:D137)</f>
        <v>0</v>
      </c>
      <c r="E138" s="145"/>
      <c r="F138" s="147">
        <f>SUM(F136:F137)</f>
        <v>0</v>
      </c>
      <c r="G138" s="145"/>
      <c r="H138" s="147">
        <f>SUM(H136:H137)</f>
        <v>0</v>
      </c>
      <c r="I138" s="145"/>
      <c r="J138" s="274"/>
    </row>
    <row r="139" spans="1:10" s="14" customFormat="1" ht="58.2" customHeight="1" x14ac:dyDescent="0.3">
      <c r="A139" s="378"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5.6" customHeight="1" thickTop="1" x14ac:dyDescent="0.25">
      <c r="A147" s="377" t="s">
        <v>408</v>
      </c>
      <c r="B147" s="150">
        <f>SUM(B140:B146)</f>
        <v>0</v>
      </c>
      <c r="C147" s="298"/>
      <c r="D147" s="150">
        <f>SUM(D140:D146)</f>
        <v>0</v>
      </c>
      <c r="E147" s="298"/>
      <c r="F147" s="150">
        <f>SUM(F140:F146)</f>
        <v>0</v>
      </c>
      <c r="G147" s="298"/>
      <c r="H147" s="150">
        <f>SUM(H140:H146)</f>
        <v>0</v>
      </c>
      <c r="I147" s="298"/>
      <c r="J147" s="274"/>
    </row>
    <row r="148" spans="1:10" s="14" customFormat="1" ht="87.6"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2021'!B149</f>
        <v>0</v>
      </c>
      <c r="C154" s="343"/>
      <c r="D154" s="301"/>
      <c r="E154" s="336"/>
      <c r="F154" s="300"/>
      <c r="G154" s="340"/>
      <c r="H154" s="340"/>
      <c r="I154" s="340"/>
      <c r="J154" s="274"/>
    </row>
    <row r="155" spans="1:10" s="14" customFormat="1" ht="38.4" customHeight="1" x14ac:dyDescent="0.25">
      <c r="A155" s="133" t="s">
        <v>133</v>
      </c>
      <c r="B155" s="188">
        <f>'Efterkalkyl 2021'!B150</f>
        <v>0</v>
      </c>
      <c r="C155" s="343"/>
      <c r="D155" s="301"/>
      <c r="E155" s="336"/>
      <c r="F155" s="300"/>
      <c r="G155" s="340"/>
      <c r="H155" s="340"/>
      <c r="I155" s="340"/>
      <c r="J155" s="274"/>
    </row>
    <row r="156" spans="1:10" s="14" customFormat="1" ht="38.4" customHeight="1" thickBot="1" x14ac:dyDescent="0.3">
      <c r="A156" s="133" t="s">
        <v>134</v>
      </c>
      <c r="B156" s="188">
        <f>'Efterkalkyl 2021'!B151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381"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381"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2021'!B174</f>
        <v>0</v>
      </c>
      <c r="C177" s="71"/>
      <c r="D177" s="284">
        <f>'Efterkalkyl 2021'!D174</f>
        <v>0</v>
      </c>
      <c r="F177" s="284">
        <f>'Efterkalkyl 2021'!F174</f>
        <v>0</v>
      </c>
      <c r="G177" s="336"/>
      <c r="H177" s="284">
        <f>'Efterkalkyl 2021'!H174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380"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2021'!B185</f>
        <v>0</v>
      </c>
      <c r="C188" s="71"/>
      <c r="D188" s="279">
        <f>'Efterkalkyl 2021'!D185</f>
        <v>0</v>
      </c>
      <c r="F188" s="279">
        <f>'Efterkalkyl 2021'!F185</f>
        <v>0</v>
      </c>
      <c r="G188" s="336"/>
      <c r="H188" s="279">
        <f>'Efterkalkyl 2021'!H185</f>
        <v>0</v>
      </c>
      <c r="I188" s="336"/>
    </row>
    <row r="189" spans="1:10" ht="25.05" customHeight="1" x14ac:dyDescent="0.25">
      <c r="A189" s="174" t="s">
        <v>161</v>
      </c>
      <c r="B189" s="90">
        <f>'Efterkalkyl 2021'!B186</f>
        <v>0</v>
      </c>
      <c r="C189" s="71"/>
      <c r="D189" s="284">
        <f>'Efterkalkyl 2021'!D186</f>
        <v>0</v>
      </c>
      <c r="F189" s="284">
        <f>'Efterkalkyl 2021'!F186</f>
        <v>0</v>
      </c>
      <c r="G189" s="336"/>
      <c r="H189" s="284">
        <f>'Efterkalkyl 2021'!H186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37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2021'!B198</f>
        <v>0</v>
      </c>
      <c r="C199" s="71"/>
      <c r="D199" s="284">
        <f>'Efterkalkyl 2021'!D198</f>
        <v>0</v>
      </c>
      <c r="F199" s="284">
        <f>'Efterkalkyl 2021'!F198</f>
        <v>0</v>
      </c>
      <c r="G199" s="336"/>
      <c r="H199" s="284">
        <f>'Efterkalkyl 2021'!H198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380"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2021'!B207</f>
        <v>0</v>
      </c>
      <c r="C208" s="71"/>
      <c r="D208" s="284">
        <f>'Efterkalkyl 2021'!D207</f>
        <v>0</v>
      </c>
      <c r="E208" s="95"/>
      <c r="F208" s="284">
        <f>'Efterkalkyl 2021'!F207</f>
        <v>0</v>
      </c>
      <c r="G208" s="336"/>
      <c r="H208" s="284">
        <f>'Efterkalkyl 2021'!H207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380"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243" t="s">
        <v>182</v>
      </c>
      <c r="E218" s="95"/>
      <c r="F218" s="40"/>
      <c r="G218" s="336"/>
      <c r="H218" s="336"/>
      <c r="I218" s="336"/>
    </row>
    <row r="219" spans="1:9" ht="54.6" customHeight="1" x14ac:dyDescent="0.25">
      <c r="A219" s="382" t="s">
        <v>183</v>
      </c>
      <c r="B219"/>
      <c r="C219" s="102"/>
      <c r="D219" s="71"/>
      <c r="E219" s="71"/>
      <c r="F219" s="40"/>
      <c r="G219" s="336"/>
      <c r="H219" s="336"/>
      <c r="I219" s="336"/>
    </row>
    <row r="220" spans="1:9" ht="43.2" customHeight="1" x14ac:dyDescent="0.25">
      <c r="A220" s="383" t="s">
        <v>184</v>
      </c>
      <c r="B220"/>
      <c r="C220" s="71"/>
      <c r="E220" s="95"/>
      <c r="F220" s="40"/>
      <c r="G220" s="317"/>
      <c r="H220" s="317"/>
      <c r="I220" s="317"/>
    </row>
    <row r="221" spans="1:9" ht="27.6" x14ac:dyDescent="0.25">
      <c r="A221" s="243"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xnXQ8QbHJeNBOLb35CptMgbsU1AhtqPG3uZw/9nUzaI3Avv3nSA9aPtS9DBRaP4quWZ/OktZa1+tAGUqpRY83g==" saltValue="lo2QODpn/jCb78xFK0v2mg==" spinCount="100000" sheet="1" objects="1" scenarios="1"/>
  <conditionalFormatting sqref="B3">
    <cfRule type="expression" dxfId="19" priority="4">
      <formula>B3=#REF!</formula>
    </cfRule>
  </conditionalFormatting>
  <conditionalFormatting sqref="D3">
    <cfRule type="expression" dxfId="18" priority="3">
      <formula>D3=#REF!</formula>
    </cfRule>
  </conditionalFormatting>
  <conditionalFormatting sqref="F3">
    <cfRule type="expression" dxfId="17" priority="2">
      <formula>F3=#REF!</formula>
    </cfRule>
  </conditionalFormatting>
  <conditionalFormatting sqref="H3">
    <cfRule type="expression" dxfId="16" priority="1">
      <formula>H3=#REF!</formula>
    </cfRule>
  </conditionalFormatting>
  <dataValidations count="33">
    <dataValidation allowBlank="1" showInputMessage="1" showErrorMessage="1" promptTitle="Vuokravakuudet" prompt="Esitetään pelkästään lainat. Jos vuokravakuudet on kirjattu pitkäaikaisiin velkoihin, esitetään ne muissa rahoitukseen vaikuttavissa tapahtumissa. " sqref="D185 F185 H185" xr:uid="{AA6B0A19-C1E2-4406-ABE4-B4EC75151773}"/>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B446B7E0-4955-40F0-825E-1EBB3502344C}"/>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295D4626-4444-4F51-A67B-AD0EF7B6AA81}"/>
    <dataValidation allowBlank="1" showInputMessage="1" showErrorMessage="1" prompt="Täytä huoneistoala- ja tilikauden pituus -solu. " sqref="E64 E82" xr:uid="{5E739FA8-7D2B-41A4-948C-8EA07AEB4194}"/>
    <dataValidation allowBlank="1" showErrorMessage="1" sqref="H96" xr:uid="{EB013680-E8AA-4EC6-BD5A-02E4EDC8341E}"/>
    <dataValidation allowBlank="1" showInputMessage="1" showErrorMessage="1" promptTitle="Obligatorisk information" prompt="Den finansiella ställningen i balansräkningen för föregående räkenskapsperiod skall tas upp i kalkylen. Summorna tas från föregående räkenskapsperiods bokslut eller efterkalkylen, om en sådan har gjorts upp utifrån hyrorna för 2016." sqref="B154" xr:uid="{14491608-9BA1-4972-9D08-54A5A3D4752B}"/>
    <dataValidation allowBlank="1" showInputMessage="1" showErrorMessage="1" prompt="Fyll i enhetens räkenskapsperiod från startdatumet till slutdatumet i den här rutan. T.ex. 1.1-31.12.2023." sqref="A9" xr:uid="{A891014B-0677-4069-9BBA-135725FD8425}"/>
    <dataValidation operator="notBetween" showInputMessage="1" showErrorMessage="1" sqref="A11" xr:uid="{773A8416-7210-4E98-88AC-C285F0208B3A}"/>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8EBA2167-6F97-473C-937A-0095D8C3FB3B}"/>
    <dataValidation allowBlank="1" showInputMessage="1" showErrorMessage="1" promptTitle="Obs." prompt="Obs! Nyttjandegraden fås automatiskt med formel = realiserade hyror / budgeterade hyror. _x000a__x000a_Kalkylen skyddas med lösenordet ”ara”." sqref="B16" xr:uid="{6F54417B-1058-41D6-BBE2-070BD591D817}"/>
    <dataValidation allowBlank="1" showInputMessage="1" showErrorMessage="1" promptTitle="Bokföring av kostnader" prompt="Kostnaderna matas in med plustecken." sqref="B27 D27 F27 H27" xr:uid="{5424D808-18FD-46D4-8895-AFF87DA67650}"/>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EAC41EBA-A87C-4033-97CF-C0F337B3D431}"/>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E8B27F93-F7F7-42E6-B0B0-8D8C6FBB9181}"/>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715EB386-64BA-4C60-AD33-869D60FEEA2F}"/>
    <dataValidation allowBlank="1" showInputMessage="1" showErrorMessage="1" promptTitle="Amorteringar" prompt="Ange endast amorteringar på objekt som omfattas av självkostnadshyran." sqref="B52 B69 D52 F52 H52 D69 F69 H69" xr:uid="{5D040A6F-8AEE-49AE-B29D-F83905C49FA1}"/>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E6F7C8A1-BF34-4A82-82BA-B02E997F8E4A}"/>
    <dataValidation allowBlank="1" showInputMessage="1" showErrorMessage="1" promptTitle="Anvisning" prompt="Från efterkalkylen för föregående räkenskapsperiod ”finansiell återstod för investeringar i självkostnadsuthyrning i slutet av räkenskapsperioden”. _x000a__x000a_" sqref="B96" xr:uid="{0B961B6B-82D1-4338-B042-7BA01263CF8B}"/>
    <dataValidation allowBlank="1" showErrorMessage="1" prompt="_x000a__x000a_" sqref="D96 F96" xr:uid="{347C55E9-BD5F-44D6-A525-2E388B476273}"/>
    <dataValidation allowBlank="1" showInputMessage="1" showErrorMessage="1" promptTitle="Erhållna bidrag" prompt="I summan ingår erhållna understöd för investeringar." sqref="B97 D97 F97 H97" xr:uid="{05E559EA-AC4C-4A71-9EB4-5E33DB985030}"/>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1675BC23-8468-4E06-AA48-DC47163BBFDD}"/>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6A9DCA34-7395-4834-91B0-AEA15201DFDA}"/>
    <dataValidation allowBlank="1" showInputMessage="1" showErrorMessage="1" promptTitle="Anvisning" prompt="Siffrorna tas direkt från resultaträkning. Observera att även finansieringskostnader ska läggas till i kostnaderna." sqref="D161 F161 H161" xr:uid="{DBC9E1FA-17E0-483C-984A-2B1804E3AF6E}"/>
    <dataValidation allowBlank="1" showInputMessage="1" showErrorMessage="1" promptTitle="Anvisning" prompt="Siffrorna matas in direkt från resultaträkning. Observera att även finansiella intäkter ska läggas till intäkterna." sqref="D160 F160 H160" xr:uid="{1644B21B-EA52-4C64-8EE8-A9C5CF595F6A}"/>
    <dataValidation allowBlank="1" showInputMessage="1" showErrorMessage="1" promptTitle="Anvisning" prompt="Siffrorna matas in direkt från bokslutet. Observera att även finansiella intäkter ska läggas till intäkterna." sqref="B160" xr:uid="{7132D8E4-9701-4634-BE16-DCD0B36C03B5}"/>
    <dataValidation allowBlank="1" showInputMessage="1" showErrorMessage="1" promptTitle="Anvisning" prompt="Siffrorna tas direkt från bokslutet. Observera att även finansieringskostnader ska läggas till i kostnaderna." sqref="B161" xr:uid="{96FEA0A8-7011-469D-98CC-159CC869590E}"/>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78E9C3D5-1720-460F-AA47-71D74B9F607B}"/>
    <dataValidation allowBlank="1" showInputMessage="1" showErrorMessage="1" promptTitle="Kontroll" prompt="Kontrollera vid behov formeln. _x000a__x000a_Skyddet kan öppnas med lösenordet ”ara”._x000a_" sqref="B183 D183 F183 H183 B196 D196 F196 H196" xr:uid="{DA38E3E9-C79F-4416-85B6-7A4CFEBD75D0}"/>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B7EE8F72-94EA-4A73-AB44-2A93E359AD96}"/>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E8F07B34-362B-4532-94A2-CC62A19933C6}"/>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4BA7AC96-82FF-488E-8C7F-2A9A659D728E}"/>
    <dataValidation allowBlank="1" showInputMessage="1" showErrorMessage="1" prompt="Fyll i cellerna för lägenhetsyta och räkenskapsperiodens längd." sqref="C14:C15 E14:E15 G14:G15 I14:I15 C18 E18 G18 I18" xr:uid="{20A861F9-0211-4C60-B83E-A052C37D38C8}"/>
    <dataValidation allowBlank="1" showInputMessage="1" showErrorMessage="1" prompt="Uppgifterna om utjämningsgruppen fylls i endast om samfundet använder utjämning. Kolumnen kan tas bort om den inte behövs." sqref="D2" xr:uid="{10E078BF-4A51-4A48-81C2-9B7D0D71EE6E}"/>
    <dataValidation allowBlank="1" showInputMessage="1" showErrorMessage="1" promptTitle="Obligatorisk information" prompt="Följande års över-/underskatt, skötsel- och (finansiella) kostnader." sqref="B61 D61 F61 H61" xr:uid="{4DB32923-4A5B-4439-B8FB-77A4DA17D5AB}"/>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AFD25-164A-4832-A722-586CE63B549B}">
  <dimension ref="A1:J224"/>
  <sheetViews>
    <sheetView showGridLines="0" zoomScale="80" zoomScaleNormal="80" workbookViewId="0"/>
  </sheetViews>
  <sheetFormatPr defaultColWidth="8.7265625" defaultRowHeight="13.8" x14ac:dyDescent="0.25"/>
  <cols>
    <col min="1" max="1" width="55.6328125" style="54" customWidth="1"/>
    <col min="2" max="2" width="28.6328125" style="40" customWidth="1"/>
    <col min="3" max="3" width="9.453125" style="40" customWidth="1"/>
    <col min="4" max="4" width="28.6328125" style="81" customWidth="1"/>
    <col min="5" max="5" width="9.453125" style="39" customWidth="1"/>
    <col min="6" max="6" width="32.36328125" style="1" customWidth="1"/>
    <col min="7" max="7" width="8.7265625" style="5"/>
    <col min="8" max="8" width="32.36328125" style="5" customWidth="1"/>
    <col min="9" max="9" width="8.7265625" style="5"/>
    <col min="10" max="10" width="47.6328125" style="274" customWidth="1"/>
    <col min="11" max="16384" width="8.7265625" style="5"/>
  </cols>
  <sheetData>
    <row r="1" spans="1:10" s="4" customFormat="1" ht="98.4" customHeight="1" thickBot="1" x14ac:dyDescent="0.3">
      <c r="A1" s="154" t="s">
        <v>0</v>
      </c>
      <c r="B1" s="24"/>
      <c r="C1" s="25"/>
      <c r="D1" s="26"/>
      <c r="E1" s="27"/>
      <c r="F1" s="3"/>
      <c r="J1" s="389" t="s">
        <v>417</v>
      </c>
    </row>
    <row r="2" spans="1:10" s="190" customFormat="1" ht="65.400000000000006" customHeight="1" thickBot="1" x14ac:dyDescent="0.35">
      <c r="A2" s="200" t="s">
        <v>1</v>
      </c>
      <c r="B2" s="203" t="s">
        <v>2</v>
      </c>
      <c r="C2" s="204"/>
      <c r="D2" s="329" t="s">
        <v>3</v>
      </c>
      <c r="E2" s="205"/>
      <c r="F2" s="206" t="s">
        <v>4</v>
      </c>
      <c r="G2" s="205"/>
      <c r="H2" s="206" t="s">
        <v>4</v>
      </c>
      <c r="I2" s="205"/>
      <c r="J2" s="273"/>
    </row>
    <row r="3" spans="1:10" s="199" customFormat="1" ht="53.4" customHeight="1" thickTop="1" thickBot="1" x14ac:dyDescent="0.3">
      <c r="A3" s="28"/>
      <c r="B3" s="316" t="str">
        <f>IF('Efterkalkyl 2022'!B3="","",'Efterkalkyl 2022'!B3)</f>
        <v/>
      </c>
      <c r="C3" s="270"/>
      <c r="D3" s="316" t="str">
        <f>IF('Efterkalkyl 2022'!D3="","",'Efterkalkyl 2022'!D3)</f>
        <v/>
      </c>
      <c r="E3" s="270"/>
      <c r="F3" s="316" t="str">
        <f>IF('Efterkalkyl 2022'!F3="","",'Efterkalkyl 2022'!F3)</f>
        <v/>
      </c>
      <c r="G3" s="270"/>
      <c r="H3" s="316" t="str">
        <f>IF('Efterkalkyl 2022'!H3="","",'Efterkalkyl 2022'!H3)</f>
        <v/>
      </c>
      <c r="I3" s="270"/>
      <c r="J3" s="273"/>
    </row>
    <row r="4" spans="1:10" s="190" customFormat="1" ht="31.2" customHeight="1" thickTop="1" x14ac:dyDescent="0.25">
      <c r="A4" s="201" t="s">
        <v>5</v>
      </c>
      <c r="B4" s="221" t="s">
        <v>6</v>
      </c>
      <c r="C4" s="222"/>
      <c r="D4" s="223" t="s">
        <v>6</v>
      </c>
      <c r="E4" s="224"/>
      <c r="F4" s="225" t="s">
        <v>6</v>
      </c>
      <c r="G4" s="224"/>
      <c r="H4" s="225" t="s">
        <v>6</v>
      </c>
      <c r="I4" s="224"/>
      <c r="J4" s="273"/>
    </row>
    <row r="5" spans="1:10" s="190" customFormat="1" ht="33" customHeight="1" x14ac:dyDescent="0.25">
      <c r="A5" s="28"/>
      <c r="B5" s="207" t="s">
        <v>7</v>
      </c>
      <c r="C5" s="208"/>
      <c r="D5" s="213" t="s">
        <v>7</v>
      </c>
      <c r="E5" s="214"/>
      <c r="F5" s="219" t="s">
        <v>8</v>
      </c>
      <c r="G5" s="214"/>
      <c r="H5" s="219" t="s">
        <v>8</v>
      </c>
      <c r="I5" s="214"/>
      <c r="J5" s="273"/>
    </row>
    <row r="6" spans="1:10" s="190" customFormat="1" ht="32.549999999999997" customHeight="1" x14ac:dyDescent="0.25">
      <c r="A6" s="201" t="s">
        <v>9</v>
      </c>
      <c r="B6" s="21"/>
      <c r="C6" s="209"/>
      <c r="D6" s="191"/>
      <c r="E6" s="215"/>
      <c r="F6" s="8"/>
      <c r="G6" s="215"/>
      <c r="H6" s="8"/>
      <c r="I6" s="215"/>
      <c r="J6" s="273"/>
    </row>
    <row r="7" spans="1:10" s="190" customFormat="1" ht="31.95" customHeight="1" thickBot="1" x14ac:dyDescent="0.3">
      <c r="A7" s="29"/>
      <c r="B7" s="212" t="s">
        <v>10</v>
      </c>
      <c r="C7" s="210"/>
      <c r="D7" s="218" t="s">
        <v>10</v>
      </c>
      <c r="E7" s="216"/>
      <c r="F7" s="220" t="s">
        <v>10</v>
      </c>
      <c r="G7" s="216"/>
      <c r="H7" s="220" t="s">
        <v>10</v>
      </c>
      <c r="I7" s="216"/>
      <c r="J7" s="273"/>
    </row>
    <row r="8" spans="1:10" s="190" customFormat="1" ht="32.549999999999997" customHeight="1" thickBot="1" x14ac:dyDescent="0.3">
      <c r="A8" s="201" t="s">
        <v>11</v>
      </c>
      <c r="B8" s="22"/>
      <c r="C8" s="211"/>
      <c r="D8" s="19"/>
      <c r="E8" s="217"/>
      <c r="F8" s="192"/>
      <c r="G8" s="217"/>
      <c r="H8" s="192"/>
      <c r="I8" s="217"/>
      <c r="J8" s="273"/>
    </row>
    <row r="9" spans="1:10" s="190" customFormat="1" ht="31.5" customHeight="1" x14ac:dyDescent="0.25">
      <c r="A9" s="30"/>
      <c r="B9" s="167" t="s">
        <v>12</v>
      </c>
      <c r="C9" s="31"/>
      <c r="D9" s="168" t="s">
        <v>12</v>
      </c>
      <c r="E9" s="32"/>
      <c r="F9" s="193" t="s">
        <v>12</v>
      </c>
      <c r="G9" s="32"/>
      <c r="H9" s="193" t="s">
        <v>12</v>
      </c>
      <c r="I9" s="32"/>
      <c r="J9" s="273"/>
    </row>
    <row r="10" spans="1:10" s="190" customFormat="1" ht="33" customHeight="1" thickBot="1" x14ac:dyDescent="0.3">
      <c r="A10" s="202" t="s">
        <v>13</v>
      </c>
      <c r="B10" s="33" t="s">
        <v>7</v>
      </c>
      <c r="C10" s="194"/>
      <c r="D10" s="34" t="s">
        <v>7</v>
      </c>
      <c r="E10" s="195"/>
      <c r="F10" s="34" t="s">
        <v>7</v>
      </c>
      <c r="G10" s="195"/>
      <c r="H10" s="34" t="s">
        <v>7</v>
      </c>
      <c r="I10" s="195"/>
      <c r="J10" s="273"/>
    </row>
    <row r="11" spans="1:10" s="190" customFormat="1" ht="32.549999999999997" customHeight="1" thickBot="1" x14ac:dyDescent="0.3">
      <c r="A11" s="35"/>
      <c r="B11" s="23"/>
      <c r="C11" s="36"/>
      <c r="D11" s="20"/>
      <c r="E11" s="37"/>
      <c r="F11" s="196"/>
      <c r="G11" s="37"/>
      <c r="H11" s="196"/>
      <c r="I11" s="37"/>
      <c r="J11" s="273"/>
    </row>
    <row r="12" spans="1:10" s="6" customFormat="1" ht="85.8" customHeight="1" x14ac:dyDescent="0.25">
      <c r="A12" s="355" t="s">
        <v>14</v>
      </c>
      <c r="B12"/>
      <c r="C12" s="38"/>
      <c r="D12" s="38"/>
      <c r="E12" s="39"/>
      <c r="F12" s="2"/>
      <c r="J12" s="271"/>
    </row>
    <row r="13" spans="1:10" s="6" customFormat="1" ht="80.400000000000006" customHeight="1" thickBot="1" x14ac:dyDescent="0.35">
      <c r="A13" s="170" t="s">
        <v>15</v>
      </c>
      <c r="B13" s="198" t="str">
        <f>IF(B3="","",(B3))</f>
        <v/>
      </c>
      <c r="C13" s="169" t="s">
        <v>16</v>
      </c>
      <c r="D13" s="198" t="str">
        <f>IF(D3="","",(D3))</f>
        <v/>
      </c>
      <c r="E13" s="169" t="s">
        <v>16</v>
      </c>
      <c r="F13" s="198" t="str">
        <f>IF(F3="","",(F3))</f>
        <v/>
      </c>
      <c r="G13" s="169" t="s">
        <v>16</v>
      </c>
      <c r="H13" s="198" t="str">
        <f>IF(H3="","",(H3))</f>
        <v/>
      </c>
      <c r="I13" s="169" t="s">
        <v>16</v>
      </c>
      <c r="J13" s="271"/>
    </row>
    <row r="14" spans="1:10" s="9" customFormat="1" ht="33" customHeight="1" thickTop="1" x14ac:dyDescent="0.25">
      <c r="A14" s="115" t="s">
        <v>17</v>
      </c>
      <c r="B14" s="51"/>
      <c r="C14" s="42" t="str">
        <f>IF(B14="","",IF(B14=0,"",(B14/B$6/$A$11)))</f>
        <v/>
      </c>
      <c r="D14" s="51"/>
      <c r="E14" s="42" t="str">
        <f>IF(D14="","",IF(D14=0,"",(D14/D$6/$A$11)))</f>
        <v/>
      </c>
      <c r="F14" s="51"/>
      <c r="G14" s="42" t="str">
        <f>IF(F14="","",IF(F14=0,"",(F14/F$6/$A$11)))</f>
        <v/>
      </c>
      <c r="H14" s="51"/>
      <c r="I14" s="42" t="str">
        <f>IF(H14="","",IF(H14=0,"",(H14/H$6/$A$11)))</f>
        <v/>
      </c>
      <c r="J14" s="274"/>
    </row>
    <row r="15" spans="1:10" s="9" customFormat="1" ht="38.4" customHeight="1" x14ac:dyDescent="0.25">
      <c r="A15" s="346" t="s">
        <v>18</v>
      </c>
      <c r="B15" s="43">
        <f>B18+B19+B64+B82</f>
        <v>0</v>
      </c>
      <c r="C15" s="42" t="str">
        <f>IF(B15="","",IF(B15=0,"",(B15/B$6/$A$11)))</f>
        <v/>
      </c>
      <c r="D15" s="43">
        <f>D18+D19+D64+D82</f>
        <v>0</v>
      </c>
      <c r="E15" s="42" t="str">
        <f>IF(D15="","",IF(D15=0,"",(D15/D$6/$A$11)))</f>
        <v/>
      </c>
      <c r="F15" s="43">
        <f>F18+F19+F64+F82</f>
        <v>0</v>
      </c>
      <c r="G15" s="42" t="str">
        <f>IF(F15="","",IF(F15=0,"",(F15/F$6/$A$11)))</f>
        <v/>
      </c>
      <c r="H15" s="43">
        <f>H18+H19+H64+H82</f>
        <v>0</v>
      </c>
      <c r="I15" s="42" t="str">
        <f>IF(H15="","",IF(H15=0,"",(H15/H$6/$A$11)))</f>
        <v/>
      </c>
      <c r="J15" s="274"/>
    </row>
    <row r="16" spans="1:10" s="9" customFormat="1" ht="25.05" customHeight="1" x14ac:dyDescent="0.25">
      <c r="A16" s="347" t="s">
        <v>19</v>
      </c>
      <c r="B16" s="45" t="e">
        <f>B15/B14</f>
        <v>#DIV/0!</v>
      </c>
      <c r="C16" s="46"/>
      <c r="D16" s="45" t="e">
        <f>D15/D14</f>
        <v>#DIV/0!</v>
      </c>
      <c r="E16" s="46"/>
      <c r="F16" s="45" t="e">
        <f>F15/F14</f>
        <v>#DIV/0!</v>
      </c>
      <c r="G16" s="46"/>
      <c r="H16" s="45" t="e">
        <f>H15/H14</f>
        <v>#DIV/0!</v>
      </c>
      <c r="I16" s="46"/>
      <c r="J16" s="274"/>
    </row>
    <row r="17" spans="1:10" s="9" customFormat="1" ht="45.6" customHeight="1" thickBot="1" x14ac:dyDescent="0.35">
      <c r="A17" s="119" t="s">
        <v>20</v>
      </c>
      <c r="B17" s="47"/>
      <c r="C17" s="47"/>
      <c r="D17" s="47"/>
      <c r="E17" s="47"/>
      <c r="F17" s="47"/>
      <c r="G17" s="47"/>
      <c r="H17" s="47"/>
      <c r="I17" s="47"/>
      <c r="J17" s="275"/>
    </row>
    <row r="18" spans="1:10" s="9" customFormat="1" ht="25.05" customHeight="1" thickTop="1" x14ac:dyDescent="0.25">
      <c r="A18" s="235" t="s">
        <v>21</v>
      </c>
      <c r="B18" s="48"/>
      <c r="C18" s="42" t="str">
        <f>IF(B18="","",IF(B18=0,"",(B18/B$6/$A$11)))</f>
        <v/>
      </c>
      <c r="D18" s="48"/>
      <c r="E18" s="42" t="str">
        <f>IF(D18="","",IF(D18=0,"",(D18/D$6/$A$11)))</f>
        <v/>
      </c>
      <c r="F18" s="48"/>
      <c r="G18" s="42" t="str">
        <f>IF(F18="","",IF(F18=0,"",(F18/F$6/$A$11)))</f>
        <v/>
      </c>
      <c r="H18" s="48"/>
      <c r="I18" s="42" t="str">
        <f>IF(H18="","",IF(H18=0,"",(H18/H$6/$A$11)))</f>
        <v/>
      </c>
      <c r="J18" s="274"/>
    </row>
    <row r="19" spans="1:10" s="9" customFormat="1" ht="25.05" customHeight="1" x14ac:dyDescent="0.25">
      <c r="A19" s="173" t="s">
        <v>22</v>
      </c>
      <c r="B19" s="51"/>
      <c r="C19" s="52" t="str">
        <f>IF(B19="","",IF(B19=0,"",(B19/B$6/$A$11)))</f>
        <v/>
      </c>
      <c r="D19" s="51"/>
      <c r="E19" s="52" t="str">
        <f>IF(D19="","",IF(D19=0,"",(D19/D$6/$A$11)))</f>
        <v/>
      </c>
      <c r="F19" s="51"/>
      <c r="G19" s="52" t="str">
        <f>IF(F19="","",IF(F19=0,"",(F19/F$6/$A$11)))</f>
        <v/>
      </c>
      <c r="H19" s="51"/>
      <c r="I19" s="52" t="str">
        <f>IF(H19="","",IF(H19=0,"",(H19/H$6/$A$11)))</f>
        <v/>
      </c>
      <c r="J19" s="274"/>
    </row>
    <row r="20" spans="1:10" s="9" customFormat="1" ht="25.05" customHeight="1" x14ac:dyDescent="0.25">
      <c r="A20" s="173" t="s">
        <v>23</v>
      </c>
      <c r="B20" s="51"/>
      <c r="C20" s="52" t="str">
        <f>IF(B20="","",IF(B20=0,"",(B20/B$6/$A$11)))</f>
        <v/>
      </c>
      <c r="D20" s="51"/>
      <c r="E20" s="52" t="str">
        <f>IF(D20="","",IF(D20=0,"",(D20/D$6/$A$11)))</f>
        <v/>
      </c>
      <c r="F20" s="51"/>
      <c r="G20" s="52" t="str">
        <f>IF(F20="","",IF(F20=0,"",(F20/F$6/$A$11)))</f>
        <v/>
      </c>
      <c r="H20" s="51"/>
      <c r="I20" s="52" t="str">
        <f>IF(H20="","",IF(H20=0,"",(H20/H$6/$A$11)))</f>
        <v/>
      </c>
      <c r="J20" s="274"/>
    </row>
    <row r="21" spans="1:10" s="9" customFormat="1" ht="25.05" customHeight="1" x14ac:dyDescent="0.25">
      <c r="A21" s="173" t="s">
        <v>24</v>
      </c>
      <c r="B21" s="53"/>
      <c r="C21" s="43" t="str">
        <f>IF(B21="","",IF(B21=0,"",(B21/B$6/$A$11)))</f>
        <v/>
      </c>
      <c r="D21" s="53"/>
      <c r="E21" s="52" t="str">
        <f>IF(D21="","",IF(D21=0,"",(D21/D$6/$A$11)))</f>
        <v/>
      </c>
      <c r="F21" s="53"/>
      <c r="G21" s="52" t="str">
        <f>IF(F21="","",IF(F21=0,"",(F21/F$6/$A$11)))</f>
        <v/>
      </c>
      <c r="H21" s="53"/>
      <c r="I21" s="52" t="str">
        <f>IF(H21="","",IF(H21=0,"",(H21/H$6/$A$11)))</f>
        <v/>
      </c>
      <c r="J21" s="274"/>
    </row>
    <row r="22" spans="1:10" ht="27.6" customHeight="1" x14ac:dyDescent="0.25">
      <c r="A22" s="351" t="s">
        <v>25</v>
      </c>
      <c r="B22" s="352"/>
      <c r="C22" s="353"/>
      <c r="D22" s="352"/>
      <c r="E22" s="354"/>
      <c r="F22" s="352"/>
      <c r="G22" s="354"/>
      <c r="H22" s="352"/>
      <c r="I22" s="354"/>
      <c r="J22" s="276"/>
    </row>
    <row r="23" spans="1:10" s="9" customFormat="1" ht="25.05" customHeight="1" x14ac:dyDescent="0.25">
      <c r="A23" s="173" t="s">
        <v>26</v>
      </c>
      <c r="B23" s="51"/>
      <c r="C23" s="52" t="str">
        <f>IF(B23="","",IF(B23=0,"",(B23/B$6/$A$11)))</f>
        <v/>
      </c>
      <c r="D23" s="51"/>
      <c r="E23" s="52" t="str">
        <f>IF(D23="","",IF(D23=0,"",(D23/D$6/$A$11)))</f>
        <v/>
      </c>
      <c r="F23" s="51"/>
      <c r="G23" s="52" t="str">
        <f>IF(F23="","",IF(F23=0,"",(F23/F$6/$A$11)))</f>
        <v/>
      </c>
      <c r="H23" s="51"/>
      <c r="I23" s="52" t="str">
        <f>IF(H23="","",IF(H23=0,"",(H23/H$6/$A$11)))</f>
        <v/>
      </c>
      <c r="J23" s="275"/>
    </row>
    <row r="24" spans="1:10" s="9" customFormat="1" ht="25.05" customHeight="1" x14ac:dyDescent="0.25">
      <c r="A24" s="128" t="s">
        <v>27</v>
      </c>
      <c r="B24" s="48"/>
      <c r="C24" s="52" t="str">
        <f>IF(B24="","",IF(B24=0,"",(B24/B$6/$A$11)))</f>
        <v/>
      </c>
      <c r="D24" s="48"/>
      <c r="E24" s="52" t="str">
        <f>IF(D24="","",IF(D24=0,"",(D24/D$6/$A$11)))</f>
        <v/>
      </c>
      <c r="F24" s="48"/>
      <c r="G24" s="52" t="str">
        <f>IF(F24="","",IF(F24=0,"",(F24/F$6/$A$11)))</f>
        <v/>
      </c>
      <c r="H24" s="48"/>
      <c r="I24" s="52" t="str">
        <f>IF(H24="","",IF(H24=0,"",(H24/H$6/$A$11)))</f>
        <v/>
      </c>
      <c r="J24" s="276"/>
    </row>
    <row r="25" spans="1:10" s="9" customFormat="1" ht="25.05" customHeight="1" x14ac:dyDescent="0.25">
      <c r="A25" s="348" t="s">
        <v>28</v>
      </c>
      <c r="B25" s="349">
        <f>SUM(B18:B24)</f>
        <v>0</v>
      </c>
      <c r="C25" s="134" t="str">
        <f>IF(B25="","",IF(B25=0,"",(B25/B$6/$A$11)))</f>
        <v/>
      </c>
      <c r="D25" s="349">
        <f>SUM(D18:D24)</f>
        <v>0</v>
      </c>
      <c r="E25" s="134" t="str">
        <f>IF(D25="","",IF(D25=0,"",(D25/D$6/$A$11)))</f>
        <v/>
      </c>
      <c r="F25" s="349">
        <f>SUM(F18:F24)</f>
        <v>0</v>
      </c>
      <c r="G25" s="134" t="str">
        <f>IF(F25="","",IF(F25=0,"",(F25/F$6/$A$11)))</f>
        <v/>
      </c>
      <c r="H25" s="349">
        <f>SUM(H18:H24)</f>
        <v>0</v>
      </c>
      <c r="I25" s="134" t="str">
        <f>IF(H25="","",IF(H25=0,"",(H25/H$6/$A$11)))</f>
        <v/>
      </c>
      <c r="J25" s="350"/>
    </row>
    <row r="26" spans="1:10" s="9" customFormat="1" ht="25.05" customHeight="1" x14ac:dyDescent="0.25">
      <c r="A26" s="356" t="s">
        <v>29</v>
      </c>
      <c r="B26" s="357"/>
      <c r="C26" s="358"/>
      <c r="D26" s="357"/>
      <c r="E26" s="358"/>
      <c r="F26" s="357"/>
      <c r="G26" s="358"/>
      <c r="H26" s="357"/>
      <c r="I26" s="358"/>
      <c r="J26" s="274"/>
    </row>
    <row r="27" spans="1:10" s="9" customFormat="1" ht="25.05" customHeight="1" x14ac:dyDescent="0.25">
      <c r="A27" s="173" t="s">
        <v>30</v>
      </c>
      <c r="B27" s="51"/>
      <c r="C27" s="52" t="str">
        <f t="shared" ref="C27:C46" si="0">IF(B27="","",IF(B27=0,"",(B27/B$6/$A$11)))</f>
        <v/>
      </c>
      <c r="D27" s="51"/>
      <c r="E27" s="52" t="str">
        <f t="shared" ref="E27:E46" si="1">IF(D27="","",IF(D27=0,"",(D27/D$6/$A$11)))</f>
        <v/>
      </c>
      <c r="F27" s="51"/>
      <c r="G27" s="52" t="str">
        <f t="shared" ref="G27:G46" si="2">IF(F27="","",IF(F27=0,"",(F27/F$6/$A$11)))</f>
        <v/>
      </c>
      <c r="H27" s="51"/>
      <c r="I27" s="52" t="str">
        <f t="shared" ref="I27:I46" si="3">IF(H27="","",IF(H27=0,"",(H27/H$6/$A$11)))</f>
        <v/>
      </c>
      <c r="J27" s="274"/>
    </row>
    <row r="28" spans="1:10" s="9" customFormat="1" ht="25.05" customHeight="1" x14ac:dyDescent="0.25">
      <c r="A28" s="173" t="s">
        <v>31</v>
      </c>
      <c r="B28" s="51"/>
      <c r="C28" s="52" t="str">
        <f t="shared" si="0"/>
        <v/>
      </c>
      <c r="D28" s="51"/>
      <c r="E28" s="52" t="str">
        <f t="shared" si="1"/>
        <v/>
      </c>
      <c r="F28" s="51"/>
      <c r="G28" s="52" t="str">
        <f t="shared" si="2"/>
        <v/>
      </c>
      <c r="H28" s="51"/>
      <c r="I28" s="52" t="str">
        <f t="shared" si="3"/>
        <v/>
      </c>
      <c r="J28" s="274"/>
    </row>
    <row r="29" spans="1:10" s="9" customFormat="1" ht="25.05" customHeight="1" x14ac:dyDescent="0.25">
      <c r="A29" s="173" t="s">
        <v>32</v>
      </c>
      <c r="B29" s="51"/>
      <c r="C29" s="52" t="str">
        <f t="shared" si="0"/>
        <v/>
      </c>
      <c r="D29" s="51"/>
      <c r="E29" s="52" t="str">
        <f t="shared" si="1"/>
        <v/>
      </c>
      <c r="F29" s="51"/>
      <c r="G29" s="52" t="str">
        <f t="shared" si="2"/>
        <v/>
      </c>
      <c r="H29" s="51"/>
      <c r="I29" s="52" t="str">
        <f t="shared" si="3"/>
        <v/>
      </c>
      <c r="J29" s="274"/>
    </row>
    <row r="30" spans="1:10" s="9" customFormat="1" ht="25.05" customHeight="1" x14ac:dyDescent="0.25">
      <c r="A30" s="173" t="s">
        <v>33</v>
      </c>
      <c r="B30" s="51"/>
      <c r="C30" s="52" t="str">
        <f t="shared" si="0"/>
        <v/>
      </c>
      <c r="D30" s="51"/>
      <c r="E30" s="52" t="str">
        <f t="shared" si="1"/>
        <v/>
      </c>
      <c r="F30" s="51"/>
      <c r="G30" s="52" t="str">
        <f t="shared" si="2"/>
        <v/>
      </c>
      <c r="H30" s="51"/>
      <c r="I30" s="52" t="str">
        <f t="shared" si="3"/>
        <v/>
      </c>
      <c r="J30" s="274"/>
    </row>
    <row r="31" spans="1:10" s="9" customFormat="1" ht="25.05" customHeight="1" x14ac:dyDescent="0.25">
      <c r="A31" s="173" t="s">
        <v>34</v>
      </c>
      <c r="B31" s="51"/>
      <c r="C31" s="52" t="str">
        <f t="shared" si="0"/>
        <v/>
      </c>
      <c r="D31" s="51"/>
      <c r="E31" s="52" t="str">
        <f t="shared" si="1"/>
        <v/>
      </c>
      <c r="F31" s="51"/>
      <c r="G31" s="52" t="str">
        <f t="shared" si="2"/>
        <v/>
      </c>
      <c r="H31" s="51"/>
      <c r="I31" s="52" t="str">
        <f t="shared" si="3"/>
        <v/>
      </c>
      <c r="J31" s="274"/>
    </row>
    <row r="32" spans="1:10" s="9" customFormat="1" ht="25.05" customHeight="1" x14ac:dyDescent="0.25">
      <c r="A32" s="173" t="s">
        <v>35</v>
      </c>
      <c r="B32" s="51"/>
      <c r="C32" s="52" t="str">
        <f t="shared" si="0"/>
        <v/>
      </c>
      <c r="D32" s="51"/>
      <c r="E32" s="52" t="str">
        <f t="shared" si="1"/>
        <v/>
      </c>
      <c r="F32" s="51"/>
      <c r="G32" s="52" t="str">
        <f t="shared" si="2"/>
        <v/>
      </c>
      <c r="H32" s="51"/>
      <c r="I32" s="52" t="str">
        <f t="shared" si="3"/>
        <v/>
      </c>
      <c r="J32" s="274"/>
    </row>
    <row r="33" spans="1:10" s="9" customFormat="1" ht="25.05" customHeight="1" x14ac:dyDescent="0.25">
      <c r="A33" s="173" t="s">
        <v>36</v>
      </c>
      <c r="B33" s="51"/>
      <c r="C33" s="52" t="str">
        <f t="shared" si="0"/>
        <v/>
      </c>
      <c r="D33" s="51"/>
      <c r="E33" s="52" t="str">
        <f t="shared" si="1"/>
        <v/>
      </c>
      <c r="F33" s="51"/>
      <c r="G33" s="52" t="str">
        <f t="shared" si="2"/>
        <v/>
      </c>
      <c r="H33" s="51"/>
      <c r="I33" s="52" t="str">
        <f t="shared" si="3"/>
        <v/>
      </c>
      <c r="J33" s="274"/>
    </row>
    <row r="34" spans="1:10" s="9" customFormat="1" ht="25.05" customHeight="1" x14ac:dyDescent="0.25">
      <c r="A34" s="173" t="s">
        <v>37</v>
      </c>
      <c r="B34" s="51"/>
      <c r="C34" s="52" t="str">
        <f t="shared" si="0"/>
        <v/>
      </c>
      <c r="D34" s="51"/>
      <c r="E34" s="52" t="str">
        <f t="shared" si="1"/>
        <v/>
      </c>
      <c r="F34" s="51"/>
      <c r="G34" s="52" t="str">
        <f t="shared" si="2"/>
        <v/>
      </c>
      <c r="H34" s="51"/>
      <c r="I34" s="52" t="str">
        <f t="shared" si="3"/>
        <v/>
      </c>
      <c r="J34" s="274"/>
    </row>
    <row r="35" spans="1:10" s="9" customFormat="1" ht="25.05" customHeight="1" x14ac:dyDescent="0.25">
      <c r="A35" s="173" t="s">
        <v>38</v>
      </c>
      <c r="B35" s="51"/>
      <c r="C35" s="52" t="str">
        <f t="shared" si="0"/>
        <v/>
      </c>
      <c r="D35" s="51"/>
      <c r="E35" s="52" t="str">
        <f t="shared" si="1"/>
        <v/>
      </c>
      <c r="F35" s="51"/>
      <c r="G35" s="52" t="str">
        <f t="shared" si="2"/>
        <v/>
      </c>
      <c r="H35" s="51"/>
      <c r="I35" s="52" t="str">
        <f t="shared" si="3"/>
        <v/>
      </c>
      <c r="J35" s="274"/>
    </row>
    <row r="36" spans="1:10" s="9" customFormat="1" ht="25.05" customHeight="1" x14ac:dyDescent="0.25">
      <c r="A36" s="173" t="s">
        <v>39</v>
      </c>
      <c r="B36" s="51"/>
      <c r="C36" s="52" t="str">
        <f t="shared" si="0"/>
        <v/>
      </c>
      <c r="D36" s="51"/>
      <c r="E36" s="52" t="str">
        <f t="shared" si="1"/>
        <v/>
      </c>
      <c r="F36" s="51"/>
      <c r="G36" s="52" t="str">
        <f t="shared" si="2"/>
        <v/>
      </c>
      <c r="H36" s="51"/>
      <c r="I36" s="52" t="str">
        <f t="shared" si="3"/>
        <v/>
      </c>
      <c r="J36" s="274"/>
    </row>
    <row r="37" spans="1:10" s="9" customFormat="1" ht="25.05" customHeight="1" x14ac:dyDescent="0.25">
      <c r="A37" s="173" t="s">
        <v>40</v>
      </c>
      <c r="B37" s="51"/>
      <c r="C37" s="52" t="str">
        <f t="shared" si="0"/>
        <v/>
      </c>
      <c r="D37" s="51"/>
      <c r="E37" s="52" t="str">
        <f t="shared" si="1"/>
        <v/>
      </c>
      <c r="F37" s="51"/>
      <c r="G37" s="52" t="str">
        <f t="shared" si="2"/>
        <v/>
      </c>
      <c r="H37" s="51"/>
      <c r="I37" s="52" t="str">
        <f t="shared" si="3"/>
        <v/>
      </c>
      <c r="J37" s="274"/>
    </row>
    <row r="38" spans="1:10" s="9" customFormat="1" ht="25.05" customHeight="1" x14ac:dyDescent="0.25">
      <c r="A38" s="173" t="s">
        <v>41</v>
      </c>
      <c r="B38" s="51"/>
      <c r="C38" s="52" t="str">
        <f t="shared" si="0"/>
        <v/>
      </c>
      <c r="D38" s="51"/>
      <c r="E38" s="52" t="str">
        <f t="shared" si="1"/>
        <v/>
      </c>
      <c r="F38" s="51"/>
      <c r="G38" s="52" t="str">
        <f t="shared" si="2"/>
        <v/>
      </c>
      <c r="H38" s="51"/>
      <c r="I38" s="52" t="str">
        <f t="shared" si="3"/>
        <v/>
      </c>
      <c r="J38" s="274"/>
    </row>
    <row r="39" spans="1:10" s="9" customFormat="1" ht="25.05" customHeight="1" x14ac:dyDescent="0.25">
      <c r="A39" s="173" t="s">
        <v>42</v>
      </c>
      <c r="B39" s="51"/>
      <c r="C39" s="52" t="str">
        <f t="shared" si="0"/>
        <v/>
      </c>
      <c r="D39" s="51"/>
      <c r="E39" s="52" t="str">
        <f t="shared" si="1"/>
        <v/>
      </c>
      <c r="F39" s="51"/>
      <c r="G39" s="52" t="str">
        <f t="shared" si="2"/>
        <v/>
      </c>
      <c r="H39" s="51"/>
      <c r="I39" s="52" t="str">
        <f t="shared" si="3"/>
        <v/>
      </c>
      <c r="J39" s="274"/>
    </row>
    <row r="40" spans="1:10" s="9" customFormat="1" ht="25.05" customHeight="1" x14ac:dyDescent="0.25">
      <c r="A40" s="173" t="s">
        <v>43</v>
      </c>
      <c r="B40" s="51"/>
      <c r="C40" s="52" t="str">
        <f t="shared" si="0"/>
        <v/>
      </c>
      <c r="D40" s="51"/>
      <c r="E40" s="52" t="str">
        <f t="shared" si="1"/>
        <v/>
      </c>
      <c r="F40" s="51"/>
      <c r="G40" s="52" t="str">
        <f t="shared" si="2"/>
        <v/>
      </c>
      <c r="H40" s="51"/>
      <c r="I40" s="52" t="str">
        <f t="shared" si="3"/>
        <v/>
      </c>
      <c r="J40" s="274"/>
    </row>
    <row r="41" spans="1:10" s="9" customFormat="1" ht="25.05" customHeight="1" x14ac:dyDescent="0.25">
      <c r="A41" s="173" t="s">
        <v>44</v>
      </c>
      <c r="B41" s="51"/>
      <c r="C41" s="52" t="str">
        <f t="shared" si="0"/>
        <v/>
      </c>
      <c r="D41" s="51"/>
      <c r="E41" s="52" t="str">
        <f t="shared" si="1"/>
        <v/>
      </c>
      <c r="F41" s="51"/>
      <c r="G41" s="52" t="str">
        <f t="shared" si="2"/>
        <v/>
      </c>
      <c r="H41" s="51"/>
      <c r="I41" s="52" t="str">
        <f t="shared" si="3"/>
        <v/>
      </c>
      <c r="J41" s="274"/>
    </row>
    <row r="42" spans="1:10" s="9" customFormat="1" ht="30.6" customHeight="1" x14ac:dyDescent="0.25">
      <c r="A42" s="173" t="s">
        <v>45</v>
      </c>
      <c r="B42" s="51"/>
      <c r="C42" s="52" t="str">
        <f t="shared" si="0"/>
        <v/>
      </c>
      <c r="D42" s="51"/>
      <c r="E42" s="52" t="str">
        <f t="shared" si="1"/>
        <v/>
      </c>
      <c r="F42" s="51"/>
      <c r="G42" s="52" t="str">
        <f t="shared" si="2"/>
        <v/>
      </c>
      <c r="H42" s="51"/>
      <c r="I42" s="52" t="str">
        <f t="shared" si="3"/>
        <v/>
      </c>
      <c r="J42" s="274"/>
    </row>
    <row r="43" spans="1:10" s="11" customFormat="1" ht="25.05" customHeight="1" x14ac:dyDescent="0.25">
      <c r="A43" s="173" t="s">
        <v>46</v>
      </c>
      <c r="B43" s="51"/>
      <c r="C43" s="52" t="str">
        <f t="shared" si="0"/>
        <v/>
      </c>
      <c r="D43" s="51"/>
      <c r="E43" s="52" t="str">
        <f t="shared" si="1"/>
        <v/>
      </c>
      <c r="F43" s="51"/>
      <c r="G43" s="52" t="str">
        <f t="shared" si="2"/>
        <v/>
      </c>
      <c r="H43" s="51"/>
      <c r="I43" s="52" t="str">
        <f t="shared" si="3"/>
        <v/>
      </c>
      <c r="J43" s="277"/>
    </row>
    <row r="44" spans="1:10" ht="29.4" customHeight="1" x14ac:dyDescent="0.25">
      <c r="A44" s="237" t="s">
        <v>47</v>
      </c>
      <c r="B44" s="51"/>
      <c r="C44" s="52" t="str">
        <f t="shared" si="0"/>
        <v/>
      </c>
      <c r="D44" s="53"/>
      <c r="E44" s="52" t="str">
        <f t="shared" si="1"/>
        <v/>
      </c>
      <c r="F44" s="53"/>
      <c r="G44" s="52" t="str">
        <f t="shared" si="2"/>
        <v/>
      </c>
      <c r="H44" s="53"/>
      <c r="I44" s="52" t="str">
        <f t="shared" si="3"/>
        <v/>
      </c>
    </row>
    <row r="45" spans="1:10" s="9" customFormat="1" ht="40.200000000000003" customHeight="1" x14ac:dyDescent="0.25">
      <c r="A45" s="240" t="s">
        <v>48</v>
      </c>
      <c r="B45" s="70"/>
      <c r="C45" s="43" t="str">
        <f t="shared" si="0"/>
        <v/>
      </c>
      <c r="D45" s="70"/>
      <c r="E45" s="43" t="str">
        <f t="shared" si="1"/>
        <v/>
      </c>
      <c r="F45" s="70"/>
      <c r="G45" s="43" t="str">
        <f t="shared" si="2"/>
        <v/>
      </c>
      <c r="H45" s="70"/>
      <c r="I45" s="43" t="str">
        <f t="shared" si="3"/>
        <v/>
      </c>
      <c r="J45" s="274"/>
    </row>
    <row r="46" spans="1:10" s="9" customFormat="1" ht="25.05" customHeight="1" x14ac:dyDescent="0.25">
      <c r="A46" s="348" t="s">
        <v>49</v>
      </c>
      <c r="B46" s="359">
        <f>SUM(B27:B45)</f>
        <v>0</v>
      </c>
      <c r="C46" s="141" t="str">
        <f t="shared" si="0"/>
        <v/>
      </c>
      <c r="D46" s="359">
        <f>SUM(D27:D45)</f>
        <v>0</v>
      </c>
      <c r="E46" s="141" t="str">
        <f t="shared" si="1"/>
        <v/>
      </c>
      <c r="F46" s="359">
        <f>SUM(F27:F45)</f>
        <v>0</v>
      </c>
      <c r="G46" s="141" t="str">
        <f t="shared" si="2"/>
        <v/>
      </c>
      <c r="H46" s="359">
        <f>SUM(H27:H45)</f>
        <v>0</v>
      </c>
      <c r="I46" s="141" t="str">
        <f t="shared" si="3"/>
        <v/>
      </c>
      <c r="J46" s="350"/>
    </row>
    <row r="47" spans="1:10" ht="48.6" customHeight="1" x14ac:dyDescent="0.25">
      <c r="A47" s="361" t="s">
        <v>50</v>
      </c>
      <c r="B47" s="357"/>
      <c r="C47" s="358"/>
      <c r="D47" s="357"/>
      <c r="E47" s="358"/>
      <c r="F47" s="357"/>
      <c r="G47" s="358"/>
      <c r="H47" s="357"/>
      <c r="I47" s="358"/>
    </row>
    <row r="48" spans="1:10" s="9" customFormat="1" ht="25.05" customHeight="1" x14ac:dyDescent="0.25">
      <c r="A48" s="238" t="s">
        <v>51</v>
      </c>
      <c r="B48" s="51"/>
      <c r="C48" s="52" t="str">
        <f>IF(B48="","",IF(B48=0,"",(B48/B$6/$A$11)))</f>
        <v/>
      </c>
      <c r="D48" s="51"/>
      <c r="E48" s="52" t="str">
        <f>IF(D48="","",IF(D48=0,"",(D48/D$6/$A$11)))</f>
        <v/>
      </c>
      <c r="F48" s="51"/>
      <c r="G48" s="52" t="str">
        <f>IF(F48="","",IF(F48=0,"",(F48/F$6/$A$11)))</f>
        <v/>
      </c>
      <c r="H48" s="51"/>
      <c r="I48" s="52" t="str">
        <f>IF(H48="","",IF(H48=0,"",(H48/H$6/$A$11)))</f>
        <v/>
      </c>
      <c r="J48" s="274"/>
    </row>
    <row r="49" spans="1:10" s="9" customFormat="1" ht="30.6" customHeight="1" x14ac:dyDescent="0.25">
      <c r="A49" s="348" t="s">
        <v>52</v>
      </c>
      <c r="B49" s="360">
        <f>SUM(B48:B48)</f>
        <v>0</v>
      </c>
      <c r="C49" s="134" t="str">
        <f>IF(B49="","",IF(B49=0,"",(B49/B$6/$A$11)))</f>
        <v/>
      </c>
      <c r="D49" s="360">
        <f>SUM(D48:D48)</f>
        <v>0</v>
      </c>
      <c r="E49" s="134" t="str">
        <f>IF(D49="","",IF(D49=0,"",(D49/D$6/$A$11)))</f>
        <v/>
      </c>
      <c r="F49" s="360">
        <f>SUM(F48:F48)</f>
        <v>0</v>
      </c>
      <c r="G49" s="134" t="str">
        <f>IF(F49="","",IF(F49=0,"",(F49/F$6/$A$11)))</f>
        <v/>
      </c>
      <c r="H49" s="360">
        <f>SUM(H48:H48)</f>
        <v>0</v>
      </c>
      <c r="I49" s="134" t="str">
        <f>IF(H49="","",IF(H49=0,"",(H49/H$6/$A$11)))</f>
        <v/>
      </c>
      <c r="J49" s="350"/>
    </row>
    <row r="50" spans="1:10" s="9" customFormat="1" ht="25.05" customHeight="1" x14ac:dyDescent="0.25">
      <c r="A50" s="361" t="s">
        <v>53</v>
      </c>
      <c r="B50" s="362"/>
      <c r="C50" s="358"/>
      <c r="D50" s="362"/>
      <c r="E50" s="358"/>
      <c r="F50" s="362"/>
      <c r="G50" s="358"/>
      <c r="H50" s="362"/>
      <c r="I50" s="358"/>
      <c r="J50" s="274"/>
    </row>
    <row r="51" spans="1:10" s="9" customFormat="1" ht="25.05" customHeight="1" x14ac:dyDescent="0.25">
      <c r="A51" s="173" t="s">
        <v>54</v>
      </c>
      <c r="B51" s="51"/>
      <c r="C51" s="52" t="str">
        <f t="shared" ref="C51:C62" si="4">IF(B51="","",IF(B51=0,"",(B51/B$6/$A$11)))</f>
        <v/>
      </c>
      <c r="D51" s="51"/>
      <c r="E51" s="52" t="str">
        <f t="shared" ref="E51:E62" si="5">IF(D51="","",IF(D51=0,"",(D51/D$6/$A$11)))</f>
        <v/>
      </c>
      <c r="F51" s="51"/>
      <c r="G51" s="52" t="str">
        <f t="shared" ref="G51:G62" si="6">IF(F51="","",IF(F51=0,"",(F51/F$6/$A$11)))</f>
        <v/>
      </c>
      <c r="H51" s="51"/>
      <c r="I51" s="52" t="str">
        <f t="shared" ref="I51:I62" si="7">IF(H51="","",IF(H51=0,"",(H51/H$6/$A$11)))</f>
        <v/>
      </c>
      <c r="J51" s="274"/>
    </row>
    <row r="52" spans="1:10" s="9" customFormat="1" ht="31.2" customHeight="1" x14ac:dyDescent="0.25">
      <c r="A52" s="173" t="s">
        <v>55</v>
      </c>
      <c r="B52" s="51"/>
      <c r="C52" s="52" t="str">
        <f t="shared" si="4"/>
        <v/>
      </c>
      <c r="D52" s="51"/>
      <c r="E52" s="52" t="str">
        <f t="shared" si="5"/>
        <v/>
      </c>
      <c r="F52" s="51"/>
      <c r="G52" s="52" t="str">
        <f t="shared" si="6"/>
        <v/>
      </c>
      <c r="H52" s="51"/>
      <c r="I52" s="52" t="str">
        <f t="shared" si="7"/>
        <v/>
      </c>
      <c r="J52" s="274"/>
    </row>
    <row r="53" spans="1:10" s="9" customFormat="1" ht="28.2" customHeight="1" x14ac:dyDescent="0.25">
      <c r="A53" s="233" t="s">
        <v>56</v>
      </c>
      <c r="B53" s="51"/>
      <c r="C53" s="52" t="str">
        <f t="shared" si="4"/>
        <v/>
      </c>
      <c r="D53" s="51"/>
      <c r="E53" s="52" t="str">
        <f t="shared" si="5"/>
        <v/>
      </c>
      <c r="F53" s="51"/>
      <c r="G53" s="52" t="str">
        <f t="shared" si="6"/>
        <v/>
      </c>
      <c r="H53" s="51"/>
      <c r="I53" s="52" t="str">
        <f t="shared" si="7"/>
        <v/>
      </c>
      <c r="J53" s="274"/>
    </row>
    <row r="54" spans="1:10" s="9" customFormat="1" ht="25.05" customHeight="1" x14ac:dyDescent="0.25">
      <c r="A54" s="173" t="s">
        <v>57</v>
      </c>
      <c r="B54" s="51"/>
      <c r="C54" s="52" t="str">
        <f t="shared" si="4"/>
        <v/>
      </c>
      <c r="D54" s="53"/>
      <c r="E54" s="52" t="str">
        <f t="shared" si="5"/>
        <v/>
      </c>
      <c r="F54" s="53"/>
      <c r="G54" s="52" t="str">
        <f t="shared" si="6"/>
        <v/>
      </c>
      <c r="H54" s="53"/>
      <c r="I54" s="52" t="str">
        <f t="shared" si="7"/>
        <v/>
      </c>
      <c r="J54" s="274"/>
    </row>
    <row r="55" spans="1:10" s="9" customFormat="1" ht="27.45" customHeight="1" x14ac:dyDescent="0.25">
      <c r="A55" s="233" t="s">
        <v>58</v>
      </c>
      <c r="B55" s="51"/>
      <c r="C55" s="52" t="str">
        <f t="shared" si="4"/>
        <v/>
      </c>
      <c r="D55" s="70"/>
      <c r="E55" s="52" t="str">
        <f t="shared" si="5"/>
        <v/>
      </c>
      <c r="F55" s="70"/>
      <c r="G55" s="52" t="str">
        <f t="shared" si="6"/>
        <v/>
      </c>
      <c r="H55" s="70"/>
      <c r="I55" s="52" t="str">
        <f t="shared" si="7"/>
        <v/>
      </c>
      <c r="J55" s="274"/>
    </row>
    <row r="56" spans="1:10" s="9" customFormat="1" ht="40.799999999999997" customHeight="1" x14ac:dyDescent="0.25">
      <c r="A56" s="234" t="s">
        <v>59</v>
      </c>
      <c r="B56" s="51"/>
      <c r="C56" s="52" t="str">
        <f t="shared" si="4"/>
        <v/>
      </c>
      <c r="D56" s="70"/>
      <c r="E56" s="52" t="str">
        <f t="shared" si="5"/>
        <v/>
      </c>
      <c r="F56" s="70"/>
      <c r="G56" s="52" t="str">
        <f t="shared" si="6"/>
        <v/>
      </c>
      <c r="H56" s="70"/>
      <c r="I56" s="52" t="str">
        <f t="shared" si="7"/>
        <v/>
      </c>
      <c r="J56" s="274"/>
    </row>
    <row r="57" spans="1:10" s="11" customFormat="1" ht="25.5" customHeight="1" x14ac:dyDescent="0.25">
      <c r="A57" s="235" t="s">
        <v>60</v>
      </c>
      <c r="B57" s="51"/>
      <c r="C57" s="52" t="str">
        <f t="shared" si="4"/>
        <v/>
      </c>
      <c r="D57" s="53"/>
      <c r="E57" s="52" t="str">
        <f t="shared" si="5"/>
        <v/>
      </c>
      <c r="F57" s="318"/>
      <c r="G57" s="52" t="str">
        <f t="shared" si="6"/>
        <v/>
      </c>
      <c r="H57" s="53"/>
      <c r="I57" s="52" t="str">
        <f t="shared" si="7"/>
        <v/>
      </c>
      <c r="J57" s="277"/>
    </row>
    <row r="58" spans="1:10" s="9" customFormat="1" ht="33.6" customHeight="1" x14ac:dyDescent="0.25">
      <c r="A58" s="171" t="s">
        <v>48</v>
      </c>
      <c r="B58" s="70"/>
      <c r="C58" s="52" t="str">
        <f t="shared" si="4"/>
        <v/>
      </c>
      <c r="D58" s="70"/>
      <c r="E58" s="52" t="str">
        <f t="shared" si="5"/>
        <v/>
      </c>
      <c r="F58" s="70"/>
      <c r="G58" s="52" t="str">
        <f t="shared" si="6"/>
        <v/>
      </c>
      <c r="H58" s="70"/>
      <c r="I58" s="52" t="str">
        <f t="shared" si="7"/>
        <v/>
      </c>
      <c r="J58" s="274"/>
    </row>
    <row r="59" spans="1:10" s="9" customFormat="1" ht="25.5" customHeight="1" thickBot="1" x14ac:dyDescent="0.3">
      <c r="A59" s="363" t="s">
        <v>61</v>
      </c>
      <c r="B59" s="364">
        <f>SUM(B51:B58)</f>
        <v>0</v>
      </c>
      <c r="C59" s="136" t="str">
        <f t="shared" si="4"/>
        <v/>
      </c>
      <c r="D59" s="364">
        <f>SUM(D51:D58)</f>
        <v>0</v>
      </c>
      <c r="E59" s="136" t="str">
        <f t="shared" si="5"/>
        <v/>
      </c>
      <c r="F59" s="364">
        <f>SUM(F51:F58)</f>
        <v>0</v>
      </c>
      <c r="G59" s="124" t="str">
        <f t="shared" si="6"/>
        <v/>
      </c>
      <c r="H59" s="364">
        <f>SUM(H51:H58)</f>
        <v>0</v>
      </c>
      <c r="I59" s="136" t="str">
        <f t="shared" si="7"/>
        <v/>
      </c>
      <c r="J59" s="350"/>
    </row>
    <row r="60" spans="1:10" s="9" customFormat="1" ht="37.799999999999997" customHeight="1" thickTop="1" x14ac:dyDescent="0.25">
      <c r="A60" s="365" t="s">
        <v>62</v>
      </c>
      <c r="B60" s="319">
        <f>B25-B46+B49-B59</f>
        <v>0</v>
      </c>
      <c r="C60" s="320" t="str">
        <f t="shared" si="4"/>
        <v/>
      </c>
      <c r="D60" s="319">
        <f>D25-D46+D49-D59</f>
        <v>0</v>
      </c>
      <c r="E60" s="320" t="str">
        <f t="shared" si="5"/>
        <v/>
      </c>
      <c r="F60" s="319">
        <f>F25-F46+F49-F59</f>
        <v>0</v>
      </c>
      <c r="G60" s="321" t="str">
        <f t="shared" si="6"/>
        <v/>
      </c>
      <c r="H60" s="319">
        <f>H25-H46+H49-H59</f>
        <v>0</v>
      </c>
      <c r="I60" s="320" t="str">
        <f t="shared" si="7"/>
        <v/>
      </c>
      <c r="J60" s="274"/>
    </row>
    <row r="61" spans="1:10" s="16" customFormat="1" ht="37.799999999999997" customHeight="1" x14ac:dyDescent="0.25">
      <c r="A61" s="120" t="s">
        <v>63</v>
      </c>
      <c r="B61" s="10">
        <f>'Efterkalkyl 2022'!B62</f>
        <v>0</v>
      </c>
      <c r="C61" s="124" t="str">
        <f t="shared" si="4"/>
        <v/>
      </c>
      <c r="D61" s="10">
        <f>'Efterkalkyl 2022'!D62</f>
        <v>0</v>
      </c>
      <c r="E61" s="124" t="str">
        <f t="shared" si="5"/>
        <v/>
      </c>
      <c r="F61" s="10">
        <f>'Efterkalkyl 2022'!F62</f>
        <v>0</v>
      </c>
      <c r="G61" s="124" t="str">
        <f t="shared" si="6"/>
        <v/>
      </c>
      <c r="H61" s="10">
        <f>'Efterkalkyl 2022'!H62</f>
        <v>0</v>
      </c>
      <c r="I61" s="124" t="str">
        <f t="shared" si="7"/>
        <v/>
      </c>
      <c r="J61" s="274"/>
    </row>
    <row r="62" spans="1:10" s="9" customFormat="1" ht="37.799999999999997" customHeight="1" x14ac:dyDescent="0.25">
      <c r="A62" s="366" t="s">
        <v>64</v>
      </c>
      <c r="B62" s="322">
        <f>B60+B61</f>
        <v>0</v>
      </c>
      <c r="C62" s="134" t="str">
        <f t="shared" si="4"/>
        <v/>
      </c>
      <c r="D62" s="322">
        <f>D60+D61</f>
        <v>0</v>
      </c>
      <c r="E62" s="134" t="str">
        <f t="shared" si="5"/>
        <v/>
      </c>
      <c r="F62" s="322">
        <f>F60+F61</f>
        <v>0</v>
      </c>
      <c r="G62" s="134" t="str">
        <f t="shared" si="6"/>
        <v/>
      </c>
      <c r="H62" s="322">
        <f>H60+H61</f>
        <v>0</v>
      </c>
      <c r="I62" s="134" t="str">
        <f t="shared" si="7"/>
        <v/>
      </c>
      <c r="J62" s="274"/>
    </row>
    <row r="63" spans="1:10" s="9" customFormat="1" ht="45.6" customHeight="1" thickBot="1" x14ac:dyDescent="0.35">
      <c r="A63" s="367" t="s">
        <v>414</v>
      </c>
      <c r="B63" s="47"/>
      <c r="C63" s="337"/>
      <c r="D63" s="47"/>
      <c r="E63" s="337"/>
      <c r="F63" s="47"/>
      <c r="G63" s="337"/>
      <c r="H63" s="47"/>
      <c r="I63" s="337"/>
      <c r="J63" s="274"/>
    </row>
    <row r="64" spans="1:10" s="9" customFormat="1" ht="25.05" customHeight="1" thickTop="1" x14ac:dyDescent="0.25">
      <c r="A64" s="235" t="s">
        <v>66</v>
      </c>
      <c r="B64" s="48"/>
      <c r="C64" s="52" t="str">
        <f>IF(B64="","",IF(B64=0,"",(B64/B$6/$A$11)))</f>
        <v/>
      </c>
      <c r="D64" s="48"/>
      <c r="E64" s="43" t="str">
        <f>IF(D64="","",IF(D64=0,"",(D64/D$6/$A$11)))</f>
        <v/>
      </c>
      <c r="F64" s="48"/>
      <c r="G64" s="52" t="str">
        <f>IF(F64="","",IF(F64=0,"",(F64/F$6/$A$11)))</f>
        <v/>
      </c>
      <c r="H64" s="48"/>
      <c r="I64" s="52" t="str">
        <f>IF(H64="","",IF(H64=0,"",(H64/H$6/$A$11)))</f>
        <v/>
      </c>
      <c r="J64" s="274"/>
    </row>
    <row r="65" spans="1:10" s="9" customFormat="1" ht="25.05" customHeight="1" x14ac:dyDescent="0.25">
      <c r="A65" s="242" t="s">
        <v>51</v>
      </c>
      <c r="B65" s="51"/>
      <c r="C65" s="52" t="str">
        <f>IF(B65="","",IF(B65=0,"",(B65/B$6/$A$11)))</f>
        <v/>
      </c>
      <c r="D65" s="51"/>
      <c r="E65" s="52" t="str">
        <f>IF(D65="","",IF(D65=0,"",(D65/D$6/$A$11)))</f>
        <v/>
      </c>
      <c r="F65" s="51"/>
      <c r="G65" s="52" t="str">
        <f>IF(F65="","",IF(F65=0,"",(F65/F$6/$A$11)))</f>
        <v/>
      </c>
      <c r="H65" s="51"/>
      <c r="I65" s="52" t="str">
        <f>IF(H65="","",IF(H65=0,"",(H65/H$6/$A$11)))</f>
        <v/>
      </c>
      <c r="J65" s="274"/>
    </row>
    <row r="66" spans="1:10" s="9" customFormat="1" ht="25.05" customHeight="1" x14ac:dyDescent="0.25">
      <c r="A66" s="348" t="s">
        <v>67</v>
      </c>
      <c r="B66" s="360">
        <f>SUM(B64:B65)</f>
        <v>0</v>
      </c>
      <c r="C66" s="134" t="str">
        <f>IF(B66="","",IF(B66=0,"",(B66/B$6/$A$11)))</f>
        <v/>
      </c>
      <c r="D66" s="360">
        <f>SUM(D64:D65)</f>
        <v>0</v>
      </c>
      <c r="E66" s="134" t="str">
        <f>IF(D66="","",IF(D66=0,"",(D66/D$6/$A$11)))</f>
        <v/>
      </c>
      <c r="F66" s="360">
        <f>SUM(F64:F65)</f>
        <v>0</v>
      </c>
      <c r="G66" s="134" t="str">
        <f>IF(F66="","",IF(F66=0,"",(F66/F$6/$A$11)))</f>
        <v/>
      </c>
      <c r="H66" s="360">
        <f>SUM(H64:H65)</f>
        <v>0</v>
      </c>
      <c r="I66" s="134" t="str">
        <f>IF(H66="","",IF(H66=0,"",(H66/H$6/$A$11)))</f>
        <v/>
      </c>
      <c r="J66" s="350"/>
    </row>
    <row r="67" spans="1:10" ht="36.6" customHeight="1" x14ac:dyDescent="0.25">
      <c r="A67" s="361" t="s">
        <v>53</v>
      </c>
      <c r="B67" s="362"/>
      <c r="C67" s="358"/>
      <c r="D67" s="362"/>
      <c r="E67" s="358"/>
      <c r="F67" s="362"/>
      <c r="G67" s="358"/>
      <c r="H67" s="362"/>
      <c r="I67" s="358"/>
    </row>
    <row r="68" spans="1:10" s="9" customFormat="1" ht="25.05" customHeight="1" x14ac:dyDescent="0.25">
      <c r="A68" s="173" t="s">
        <v>54</v>
      </c>
      <c r="B68" s="51"/>
      <c r="C68" s="52" t="str">
        <f t="shared" ref="C68:C79" si="8">IF(B68="","",IF(B68=0,"",(B68/B$6/$A$11)))</f>
        <v/>
      </c>
      <c r="D68" s="51"/>
      <c r="E68" s="52" t="str">
        <f t="shared" ref="E68:E79" si="9">IF(D68="","",IF(D68=0,"",(D68/D$6/$A$11)))</f>
        <v/>
      </c>
      <c r="F68" s="51"/>
      <c r="G68" s="52" t="str">
        <f t="shared" ref="G68:G79" si="10">IF(F68="","",IF(F68=0,"",(F68/F$6/$A$11)))</f>
        <v/>
      </c>
      <c r="H68" s="51"/>
      <c r="I68" s="52" t="str">
        <f t="shared" ref="I68:I79" si="11">IF(H68="","",IF(H68=0,"",(H68/H$6/$A$11)))</f>
        <v/>
      </c>
      <c r="J68" s="274"/>
    </row>
    <row r="69" spans="1:10" s="9" customFormat="1" ht="31.2" customHeight="1" x14ac:dyDescent="0.25">
      <c r="A69" s="173" t="s">
        <v>55</v>
      </c>
      <c r="B69" s="51"/>
      <c r="C69" s="43" t="str">
        <f t="shared" si="8"/>
        <v/>
      </c>
      <c r="D69" s="51"/>
      <c r="E69" s="52" t="str">
        <f t="shared" si="9"/>
        <v/>
      </c>
      <c r="F69" s="51"/>
      <c r="G69" s="52" t="str">
        <f t="shared" si="10"/>
        <v/>
      </c>
      <c r="H69" s="51"/>
      <c r="I69" s="52" t="str">
        <f t="shared" si="11"/>
        <v/>
      </c>
      <c r="J69" s="274"/>
    </row>
    <row r="70" spans="1:10" s="9" customFormat="1" ht="25.05" customHeight="1" x14ac:dyDescent="0.25">
      <c r="A70" s="233" t="s">
        <v>56</v>
      </c>
      <c r="B70" s="51"/>
      <c r="C70" s="41" t="str">
        <f t="shared" si="8"/>
        <v/>
      </c>
      <c r="D70" s="51"/>
      <c r="E70" s="52" t="str">
        <f t="shared" si="9"/>
        <v/>
      </c>
      <c r="F70" s="51"/>
      <c r="G70" s="52" t="str">
        <f t="shared" si="10"/>
        <v/>
      </c>
      <c r="H70" s="51"/>
      <c r="I70" s="52" t="str">
        <f t="shared" si="11"/>
        <v/>
      </c>
      <c r="J70" s="274"/>
    </row>
    <row r="71" spans="1:10" s="9" customFormat="1" ht="25.05" customHeight="1" x14ac:dyDescent="0.25">
      <c r="A71" s="173" t="s">
        <v>57</v>
      </c>
      <c r="B71" s="51"/>
      <c r="C71" s="52" t="str">
        <f t="shared" si="8"/>
        <v/>
      </c>
      <c r="D71" s="53"/>
      <c r="E71" s="52" t="str">
        <f t="shared" si="9"/>
        <v/>
      </c>
      <c r="F71" s="53"/>
      <c r="G71" s="52" t="str">
        <f t="shared" si="10"/>
        <v/>
      </c>
      <c r="H71" s="53"/>
      <c r="I71" s="52" t="str">
        <f t="shared" si="11"/>
        <v/>
      </c>
      <c r="J71" s="274"/>
    </row>
    <row r="72" spans="1:10" s="9" customFormat="1" ht="33" customHeight="1" x14ac:dyDescent="0.25">
      <c r="A72" s="128" t="s">
        <v>58</v>
      </c>
      <c r="B72" s="51"/>
      <c r="C72" s="52" t="str">
        <f t="shared" si="8"/>
        <v/>
      </c>
      <c r="D72" s="70"/>
      <c r="E72" s="52" t="str">
        <f t="shared" si="9"/>
        <v/>
      </c>
      <c r="F72" s="70"/>
      <c r="G72" s="52" t="str">
        <f t="shared" si="10"/>
        <v/>
      </c>
      <c r="H72" s="70"/>
      <c r="I72" s="52" t="str">
        <f t="shared" si="11"/>
        <v/>
      </c>
      <c r="J72" s="274"/>
    </row>
    <row r="73" spans="1:10" s="9" customFormat="1" ht="34.200000000000003" customHeight="1" x14ac:dyDescent="0.25">
      <c r="A73" s="234" t="s">
        <v>59</v>
      </c>
      <c r="B73" s="51"/>
      <c r="C73" s="52" t="str">
        <f t="shared" si="8"/>
        <v/>
      </c>
      <c r="D73" s="70"/>
      <c r="E73" s="52" t="str">
        <f t="shared" si="9"/>
        <v/>
      </c>
      <c r="F73" s="70"/>
      <c r="G73" s="52" t="str">
        <f t="shared" si="10"/>
        <v/>
      </c>
      <c r="H73" s="70"/>
      <c r="I73" s="52" t="str">
        <f t="shared" si="11"/>
        <v/>
      </c>
      <c r="J73" s="274"/>
    </row>
    <row r="74" spans="1:10" s="9" customFormat="1" ht="25.05" customHeight="1" x14ac:dyDescent="0.25">
      <c r="A74" s="235" t="s">
        <v>60</v>
      </c>
      <c r="B74" s="51"/>
      <c r="C74" s="52" t="str">
        <f t="shared" si="8"/>
        <v/>
      </c>
      <c r="D74" s="51"/>
      <c r="E74" s="52" t="str">
        <f t="shared" si="9"/>
        <v/>
      </c>
      <c r="F74" s="51"/>
      <c r="G74" s="52" t="str">
        <f t="shared" si="10"/>
        <v/>
      </c>
      <c r="H74" s="51"/>
      <c r="I74" s="52" t="str">
        <f t="shared" si="11"/>
        <v/>
      </c>
      <c r="J74" s="274"/>
    </row>
    <row r="75" spans="1:10" s="9" customFormat="1" ht="35.4" customHeight="1" x14ac:dyDescent="0.25">
      <c r="A75" s="172" t="s">
        <v>48</v>
      </c>
      <c r="B75" s="70"/>
      <c r="C75" s="52" t="str">
        <f t="shared" si="8"/>
        <v/>
      </c>
      <c r="D75" s="70"/>
      <c r="E75" s="52" t="str">
        <f t="shared" si="9"/>
        <v/>
      </c>
      <c r="F75" s="70"/>
      <c r="G75" s="52" t="str">
        <f t="shared" si="10"/>
        <v/>
      </c>
      <c r="H75" s="70"/>
      <c r="I75" s="52" t="str">
        <f t="shared" si="11"/>
        <v/>
      </c>
      <c r="J75" s="274"/>
    </row>
    <row r="76" spans="1:10" s="9" customFormat="1" ht="33.6" customHeight="1" thickBot="1" x14ac:dyDescent="0.3">
      <c r="A76" s="368" t="s">
        <v>61</v>
      </c>
      <c r="B76" s="60">
        <f>SUM(B68:B75)</f>
        <v>0</v>
      </c>
      <c r="C76" s="67" t="str">
        <f t="shared" si="8"/>
        <v/>
      </c>
      <c r="D76" s="60">
        <f>SUM(D68:D75)</f>
        <v>0</v>
      </c>
      <c r="E76" s="67" t="str">
        <f t="shared" si="9"/>
        <v/>
      </c>
      <c r="F76" s="66">
        <f>SUM(F68:F75)</f>
        <v>0</v>
      </c>
      <c r="G76" s="52" t="str">
        <f t="shared" si="10"/>
        <v/>
      </c>
      <c r="H76" s="66">
        <f>SUM(H68:H75)</f>
        <v>0</v>
      </c>
      <c r="I76" s="67" t="str">
        <f t="shared" si="11"/>
        <v/>
      </c>
      <c r="J76" s="274"/>
    </row>
    <row r="77" spans="1:10" s="11" customFormat="1" ht="39" customHeight="1" thickTop="1" x14ac:dyDescent="0.25">
      <c r="A77" s="365" t="s">
        <v>68</v>
      </c>
      <c r="B77" s="111">
        <f>B66-B76</f>
        <v>0</v>
      </c>
      <c r="C77" s="41" t="str">
        <f t="shared" si="8"/>
        <v/>
      </c>
      <c r="D77" s="111">
        <f>D66-D76</f>
        <v>0</v>
      </c>
      <c r="E77" s="41" t="str">
        <f t="shared" si="9"/>
        <v/>
      </c>
      <c r="F77" s="111">
        <f>F66-F76</f>
        <v>0</v>
      </c>
      <c r="G77" s="197" t="str">
        <f t="shared" si="10"/>
        <v/>
      </c>
      <c r="H77" s="111">
        <f>H66-H76</f>
        <v>0</v>
      </c>
      <c r="I77" s="41" t="str">
        <f t="shared" si="11"/>
        <v/>
      </c>
      <c r="J77" s="277"/>
    </row>
    <row r="78" spans="1:10" s="9" customFormat="1" ht="39" customHeight="1" x14ac:dyDescent="0.25">
      <c r="A78" s="244" t="s">
        <v>69</v>
      </c>
      <c r="B78" s="51">
        <f>'Efterkalkyl 2022'!B79</f>
        <v>0</v>
      </c>
      <c r="C78" s="52" t="str">
        <f t="shared" si="8"/>
        <v/>
      </c>
      <c r="D78" s="51">
        <f>'Efterkalkyl 2022'!D79</f>
        <v>0</v>
      </c>
      <c r="E78" s="52" t="str">
        <f t="shared" si="9"/>
        <v/>
      </c>
      <c r="F78" s="51">
        <f>'Efterkalkyl 2022'!F79</f>
        <v>0</v>
      </c>
      <c r="G78" s="52" t="str">
        <f t="shared" si="10"/>
        <v/>
      </c>
      <c r="H78" s="51">
        <f>'Efterkalkyl 2022'!H79</f>
        <v>0</v>
      </c>
      <c r="I78" s="52" t="str">
        <f t="shared" si="11"/>
        <v/>
      </c>
      <c r="J78" s="274"/>
    </row>
    <row r="79" spans="1:10" s="9" customFormat="1" ht="39" customHeight="1" x14ac:dyDescent="0.25">
      <c r="A79" s="369" t="s">
        <v>70</v>
      </c>
      <c r="B79" s="112">
        <f>B77+B78</f>
        <v>0</v>
      </c>
      <c r="C79" s="43" t="str">
        <f t="shared" si="8"/>
        <v/>
      </c>
      <c r="D79" s="112">
        <f>D77+D78</f>
        <v>0</v>
      </c>
      <c r="E79" s="43" t="str">
        <f t="shared" si="9"/>
        <v/>
      </c>
      <c r="F79" s="112">
        <f>F77+F78</f>
        <v>0</v>
      </c>
      <c r="G79" s="43" t="str">
        <f t="shared" si="10"/>
        <v/>
      </c>
      <c r="H79" s="112">
        <f>H77+H78</f>
        <v>0</v>
      </c>
      <c r="I79" s="43" t="str">
        <f t="shared" si="11"/>
        <v/>
      </c>
      <c r="J79" s="274"/>
    </row>
    <row r="80" spans="1:10" s="9" customFormat="1" ht="56.4" customHeight="1" thickBot="1" x14ac:dyDescent="0.35">
      <c r="A80" s="367" t="s">
        <v>71</v>
      </c>
      <c r="B80" s="47"/>
      <c r="C80" s="337"/>
      <c r="D80" s="47"/>
      <c r="E80" s="337"/>
      <c r="F80" s="47"/>
      <c r="G80" s="337"/>
      <c r="H80" s="47"/>
      <c r="I80" s="337"/>
      <c r="J80" s="274"/>
    </row>
    <row r="81" spans="1:10" s="12" customFormat="1" ht="31.8" customHeight="1" thickTop="1" x14ac:dyDescent="0.25">
      <c r="A81" s="361" t="s">
        <v>72</v>
      </c>
      <c r="B81" s="357"/>
      <c r="C81" s="358"/>
      <c r="D81" s="357"/>
      <c r="E81" s="358"/>
      <c r="F81" s="357"/>
      <c r="G81" s="358"/>
      <c r="H81" s="357"/>
      <c r="I81" s="358"/>
      <c r="J81" s="274"/>
    </row>
    <row r="82" spans="1:10" s="9" customFormat="1" ht="34.200000000000003" customHeight="1" x14ac:dyDescent="0.25">
      <c r="A82" s="118" t="s">
        <v>73</v>
      </c>
      <c r="B82" s="51"/>
      <c r="C82" s="52" t="str">
        <f>IF(B82="","",IF(B82=0,"",(B82/B$6/$A$11)))</f>
        <v/>
      </c>
      <c r="D82" s="51"/>
      <c r="E82" s="43" t="str">
        <f>IF(D82="","",IF(D82=0,"",(D82/D$6/$A$11)))</f>
        <v/>
      </c>
      <c r="F82" s="51"/>
      <c r="G82" s="52" t="str">
        <f>IF(F82="","",IF(F82=0,"",(F82/F$6/$A$11)))</f>
        <v/>
      </c>
      <c r="H82" s="51"/>
      <c r="I82" s="52" t="str">
        <f>IF(H82="","",IF(H82=0,"",(H82/H$6/$A$11)))</f>
        <v/>
      </c>
      <c r="J82" s="274"/>
    </row>
    <row r="83" spans="1:10" s="9" customFormat="1" ht="36.450000000000003" customHeight="1" x14ac:dyDescent="0.25">
      <c r="A83" s="122" t="s">
        <v>74</v>
      </c>
      <c r="B83" s="70"/>
      <c r="C83" s="52" t="str">
        <f>IF(B83="","",IF(B83=0,"",(B83/B$6/$A$11)))</f>
        <v/>
      </c>
      <c r="D83" s="64"/>
      <c r="E83" s="52" t="str">
        <f>IF(D83="","",IF(D83=0,"",(D83/D$6/$A$11)))</f>
        <v/>
      </c>
      <c r="F83" s="64"/>
      <c r="G83" s="52" t="str">
        <f>IF(F83="","",IF(F83=0,"",(F83/F$6/$A$11)))</f>
        <v/>
      </c>
      <c r="H83" s="64"/>
      <c r="I83" s="52" t="str">
        <f>IF(H83="","",IF(H83=0,"",(H83/H$6/$A$11)))</f>
        <v/>
      </c>
      <c r="J83" s="274"/>
    </row>
    <row r="84" spans="1:10" s="9" customFormat="1" ht="30.6" customHeight="1" x14ac:dyDescent="0.25">
      <c r="A84" s="370" t="s">
        <v>28</v>
      </c>
      <c r="B84" s="360">
        <f>SUM(B82:B83)</f>
        <v>0</v>
      </c>
      <c r="C84" s="134" t="str">
        <f>IF(B84="","",IF(B84=0,"",(B84/B$6/$A$11)))</f>
        <v/>
      </c>
      <c r="D84" s="360">
        <f>SUM(D82:D83)</f>
        <v>0</v>
      </c>
      <c r="E84" s="134" t="str">
        <f>IF(D84="","",IF(D84=0,"",(D84/D$6/$A$11)))</f>
        <v/>
      </c>
      <c r="F84" s="360">
        <f>SUM(F82:F83)</f>
        <v>0</v>
      </c>
      <c r="G84" s="134" t="str">
        <f>IF(F84="","",IF(F84=0,"",(F84/F$6/$A$11)))</f>
        <v/>
      </c>
      <c r="H84" s="360">
        <f>SUM(H82:H83)</f>
        <v>0</v>
      </c>
      <c r="I84" s="134" t="str">
        <f>IF(H84="","",IF(H84=0,"",(H84/H$6/$A$11)))</f>
        <v/>
      </c>
      <c r="J84" s="350"/>
    </row>
    <row r="85" spans="1:10" s="9" customFormat="1" ht="32.4" customHeight="1" x14ac:dyDescent="0.25">
      <c r="A85" s="361" t="s">
        <v>75</v>
      </c>
      <c r="B85" s="371"/>
      <c r="C85" s="371"/>
      <c r="D85" s="371"/>
      <c r="E85" s="371"/>
      <c r="F85" s="371"/>
      <c r="G85" s="371"/>
      <c r="H85" s="371"/>
      <c r="I85" s="371"/>
      <c r="J85" s="274"/>
    </row>
    <row r="86" spans="1:10" s="9" customFormat="1" ht="33" customHeight="1" x14ac:dyDescent="0.25">
      <c r="A86" s="123" t="s">
        <v>76</v>
      </c>
      <c r="B86" s="10"/>
      <c r="C86" s="52" t="str">
        <f t="shared" ref="C86:C94" si="12">IF(B86="","",IF(B86=0,"",(B86/B$6/$A$11)))</f>
        <v/>
      </c>
      <c r="D86" s="10"/>
      <c r="E86" s="52" t="str">
        <f t="shared" ref="E86:E94" si="13">IF(D86="","",IF(D86=0,"",(D86/D$6/$A$11)))</f>
        <v/>
      </c>
      <c r="F86" s="10"/>
      <c r="G86" s="52" t="str">
        <f t="shared" ref="G86:G94" si="14">IF(F86="","",IF(F86=0,"",(F86/F$6/$A$11)))</f>
        <v/>
      </c>
      <c r="H86" s="10"/>
      <c r="I86" s="52" t="str">
        <f t="shared" ref="I86:I94" si="15">IF(H86="","",IF(H86=0,"",(H86/H$6/$A$11)))</f>
        <v/>
      </c>
      <c r="J86" s="274"/>
    </row>
    <row r="87" spans="1:10" s="9" customFormat="1" ht="33" customHeight="1" x14ac:dyDescent="0.25">
      <c r="A87" s="123" t="s">
        <v>77</v>
      </c>
      <c r="B87" s="51"/>
      <c r="C87" s="52" t="str">
        <f t="shared" si="12"/>
        <v/>
      </c>
      <c r="D87" s="51"/>
      <c r="E87" s="52" t="str">
        <f t="shared" si="13"/>
        <v/>
      </c>
      <c r="F87" s="51"/>
      <c r="G87" s="52" t="str">
        <f t="shared" si="14"/>
        <v/>
      </c>
      <c r="H87" s="51"/>
      <c r="I87" s="52" t="str">
        <f t="shared" si="15"/>
        <v/>
      </c>
      <c r="J87" s="274"/>
    </row>
    <row r="88" spans="1:10" s="9" customFormat="1" ht="33" customHeight="1" x14ac:dyDescent="0.25">
      <c r="A88" s="125" t="s">
        <v>78</v>
      </c>
      <c r="B88" s="51"/>
      <c r="C88" s="52" t="str">
        <f t="shared" si="12"/>
        <v/>
      </c>
      <c r="D88" s="51"/>
      <c r="E88" s="52" t="str">
        <f t="shared" si="13"/>
        <v/>
      </c>
      <c r="F88" s="51"/>
      <c r="G88" s="52" t="str">
        <f t="shared" si="14"/>
        <v/>
      </c>
      <c r="H88" s="51"/>
      <c r="I88" s="52" t="str">
        <f t="shared" si="15"/>
        <v/>
      </c>
      <c r="J88" s="274"/>
    </row>
    <row r="89" spans="1:10" s="9" customFormat="1" ht="33" customHeight="1" x14ac:dyDescent="0.25">
      <c r="A89" s="126" t="s">
        <v>79</v>
      </c>
      <c r="B89" s="10"/>
      <c r="C89" s="52" t="str">
        <f t="shared" si="12"/>
        <v/>
      </c>
      <c r="D89" s="127"/>
      <c r="E89" s="52" t="str">
        <f t="shared" si="13"/>
        <v/>
      </c>
      <c r="F89" s="127"/>
      <c r="G89" s="52" t="str">
        <f t="shared" si="14"/>
        <v/>
      </c>
      <c r="H89" s="127"/>
      <c r="I89" s="52" t="str">
        <f t="shared" si="15"/>
        <v/>
      </c>
      <c r="J89" s="274"/>
    </row>
    <row r="90" spans="1:10" s="9" customFormat="1" ht="33" customHeight="1" x14ac:dyDescent="0.25">
      <c r="A90" s="128" t="s">
        <v>48</v>
      </c>
      <c r="B90" s="70"/>
      <c r="C90" s="52" t="str">
        <f t="shared" si="12"/>
        <v/>
      </c>
      <c r="D90" s="70"/>
      <c r="E90" s="52" t="str">
        <f t="shared" si="13"/>
        <v/>
      </c>
      <c r="F90" s="70"/>
      <c r="G90" s="52" t="str">
        <f t="shared" si="14"/>
        <v/>
      </c>
      <c r="H90" s="70"/>
      <c r="I90" s="52" t="str">
        <f t="shared" si="15"/>
        <v/>
      </c>
      <c r="J90" s="274"/>
    </row>
    <row r="91" spans="1:10" s="9" customFormat="1" ht="32.4" customHeight="1" thickBot="1" x14ac:dyDescent="0.3">
      <c r="A91" s="368" t="s">
        <v>80</v>
      </c>
      <c r="B91" s="60">
        <f>SUM(B86:B90)</f>
        <v>0</v>
      </c>
      <c r="C91" s="67" t="str">
        <f t="shared" si="12"/>
        <v/>
      </c>
      <c r="D91" s="60">
        <f>SUM(D86:D90)</f>
        <v>0</v>
      </c>
      <c r="E91" s="67" t="str">
        <f t="shared" si="13"/>
        <v/>
      </c>
      <c r="F91" s="66">
        <f>SUM(F86:F90)</f>
        <v>0</v>
      </c>
      <c r="G91" s="52" t="str">
        <f t="shared" si="14"/>
        <v/>
      </c>
      <c r="H91" s="66">
        <f>SUM(H86:H90)</f>
        <v>0</v>
      </c>
      <c r="I91" s="67" t="str">
        <f t="shared" si="15"/>
        <v/>
      </c>
      <c r="J91" s="274"/>
    </row>
    <row r="92" spans="1:10" s="9" customFormat="1" ht="45.6" customHeight="1" thickTop="1" x14ac:dyDescent="0.25">
      <c r="A92" s="373" t="s">
        <v>81</v>
      </c>
      <c r="B92" s="113">
        <f>B84-B91</f>
        <v>0</v>
      </c>
      <c r="C92" s="41" t="str">
        <f t="shared" si="12"/>
        <v/>
      </c>
      <c r="D92" s="113">
        <f>D84-D91</f>
        <v>0</v>
      </c>
      <c r="E92" s="41" t="str">
        <f t="shared" si="13"/>
        <v/>
      </c>
      <c r="F92" s="113">
        <f>F84-F91</f>
        <v>0</v>
      </c>
      <c r="G92" s="197" t="str">
        <f t="shared" si="14"/>
        <v/>
      </c>
      <c r="H92" s="113">
        <f>H84-H91</f>
        <v>0</v>
      </c>
      <c r="I92" s="41" t="str">
        <f t="shared" si="15"/>
        <v/>
      </c>
      <c r="J92" s="274"/>
    </row>
    <row r="93" spans="1:10" s="9" customFormat="1" ht="45.6" customHeight="1" x14ac:dyDescent="0.25">
      <c r="A93" s="130" t="s">
        <v>82</v>
      </c>
      <c r="B93" s="51">
        <f>'Efterkalkyl 2022'!B94</f>
        <v>0</v>
      </c>
      <c r="C93" s="52" t="str">
        <f t="shared" si="12"/>
        <v/>
      </c>
      <c r="D93" s="51">
        <f>'Efterkalkyl 2022'!D94</f>
        <v>0</v>
      </c>
      <c r="E93" s="52" t="str">
        <f t="shared" si="13"/>
        <v/>
      </c>
      <c r="F93" s="51">
        <f>'Efterkalkyl 2022'!F94</f>
        <v>0</v>
      </c>
      <c r="G93" s="52" t="str">
        <f t="shared" si="14"/>
        <v/>
      </c>
      <c r="H93" s="51">
        <f>'Efterkalkyl 2022'!H94</f>
        <v>0</v>
      </c>
      <c r="I93" s="52" t="str">
        <f t="shared" si="15"/>
        <v/>
      </c>
      <c r="J93" s="274"/>
    </row>
    <row r="94" spans="1:10" s="9" customFormat="1" ht="45.6" customHeight="1" x14ac:dyDescent="0.25">
      <c r="A94" s="372" t="s">
        <v>83</v>
      </c>
      <c r="B94" s="112">
        <f>B92+B93</f>
        <v>0</v>
      </c>
      <c r="C94" s="43" t="str">
        <f t="shared" si="12"/>
        <v/>
      </c>
      <c r="D94" s="112">
        <f>D92+D93</f>
        <v>0</v>
      </c>
      <c r="E94" s="52" t="str">
        <f t="shared" si="13"/>
        <v/>
      </c>
      <c r="F94" s="112">
        <f>F92+F93</f>
        <v>0</v>
      </c>
      <c r="G94" s="52" t="str">
        <f t="shared" si="14"/>
        <v/>
      </c>
      <c r="H94" s="112">
        <f>H92+H93</f>
        <v>0</v>
      </c>
      <c r="I94" s="52" t="str">
        <f t="shared" si="15"/>
        <v/>
      </c>
      <c r="J94" s="274"/>
    </row>
    <row r="95" spans="1:10" s="9" customFormat="1" ht="66.45" customHeight="1" thickBot="1" x14ac:dyDescent="0.35">
      <c r="A95" s="374" t="s">
        <v>84</v>
      </c>
      <c r="B95" s="166"/>
      <c r="C95" s="166"/>
      <c r="D95" s="166"/>
      <c r="E95" s="338"/>
      <c r="F95" s="166"/>
      <c r="G95" s="338"/>
      <c r="H95" s="166"/>
      <c r="I95" s="338"/>
      <c r="J95" s="274"/>
    </row>
    <row r="96" spans="1:10" s="9" customFormat="1" ht="38.4" customHeight="1" thickTop="1" x14ac:dyDescent="0.25">
      <c r="A96" s="245" t="s">
        <v>85</v>
      </c>
      <c r="B96" s="117">
        <f>'Efterkalkyl 2022'!B103</f>
        <v>0</v>
      </c>
      <c r="C96" s="336"/>
      <c r="D96" s="117">
        <f>'Efterkalkyl 2022'!D103</f>
        <v>0</v>
      </c>
      <c r="E96" s="339"/>
      <c r="F96" s="117">
        <f>'Efterkalkyl 2022'!F103</f>
        <v>0</v>
      </c>
      <c r="G96" s="339"/>
      <c r="H96" s="117">
        <f>'Efterkalkyl 2022'!H103</f>
        <v>0</v>
      </c>
      <c r="I96" s="336"/>
      <c r="J96" s="274"/>
    </row>
    <row r="97" spans="1:10" s="401" customFormat="1" ht="45.6" customHeight="1" x14ac:dyDescent="0.25">
      <c r="A97" s="118" t="s">
        <v>422</v>
      </c>
      <c r="B97" s="70"/>
      <c r="C97" s="71"/>
      <c r="D97" s="70"/>
      <c r="E97" s="71"/>
      <c r="F97" s="70"/>
      <c r="G97" s="71"/>
      <c r="H97" s="70"/>
      <c r="I97" s="71"/>
      <c r="J97" s="274"/>
    </row>
    <row r="98" spans="1:10" s="13" customFormat="1" ht="37.200000000000003" customHeight="1" x14ac:dyDescent="0.25">
      <c r="A98" s="173" t="s">
        <v>86</v>
      </c>
      <c r="B98" s="70"/>
      <c r="C98" s="71"/>
      <c r="D98" s="70"/>
      <c r="E98" s="71"/>
      <c r="F98" s="70"/>
      <c r="G98" s="71"/>
      <c r="H98" s="70"/>
      <c r="I98" s="71"/>
      <c r="J98" s="274"/>
    </row>
    <row r="99" spans="1:10" s="13" customFormat="1" ht="36.6" customHeight="1" x14ac:dyDescent="0.25">
      <c r="A99" s="173" t="s">
        <v>87</v>
      </c>
      <c r="B99" s="72"/>
      <c r="C99" s="73"/>
      <c r="D99" s="72"/>
      <c r="E99" s="71"/>
      <c r="F99" s="72"/>
      <c r="G99" s="71"/>
      <c r="H99" s="72"/>
      <c r="I99" s="71"/>
      <c r="J99" s="274"/>
    </row>
    <row r="100" spans="1:10" s="13" customFormat="1" ht="36.6" customHeight="1" x14ac:dyDescent="0.25">
      <c r="A100" s="50" t="s">
        <v>88</v>
      </c>
      <c r="B100" s="72"/>
      <c r="C100" s="73"/>
      <c r="D100" s="72"/>
      <c r="E100" s="71"/>
      <c r="F100" s="72"/>
      <c r="G100" s="71"/>
      <c r="H100" s="72"/>
      <c r="I100" s="71"/>
      <c r="J100" s="274"/>
    </row>
    <row r="101" spans="1:10" s="13" customFormat="1" ht="49.8" customHeight="1" x14ac:dyDescent="0.25">
      <c r="A101" s="173" t="s">
        <v>89</v>
      </c>
      <c r="B101" s="70"/>
      <c r="C101" s="73"/>
      <c r="D101" s="70"/>
      <c r="E101" s="71"/>
      <c r="F101" s="70"/>
      <c r="G101" s="71"/>
      <c r="H101" s="70"/>
      <c r="I101" s="71"/>
      <c r="J101" s="274"/>
    </row>
    <row r="102" spans="1:10" s="13" customFormat="1" ht="49.8" customHeight="1" thickBot="1" x14ac:dyDescent="0.3">
      <c r="A102" s="402" t="s">
        <v>424</v>
      </c>
      <c r="B102" s="74"/>
      <c r="C102" s="71"/>
      <c r="D102" s="74"/>
      <c r="E102" s="71"/>
      <c r="F102" s="74"/>
      <c r="G102" s="71"/>
      <c r="H102" s="74"/>
      <c r="I102" s="71"/>
      <c r="J102" s="274"/>
    </row>
    <row r="103" spans="1:10" s="13" customFormat="1" ht="61.2" customHeight="1" thickTop="1" x14ac:dyDescent="0.25">
      <c r="A103" s="132" t="s">
        <v>90</v>
      </c>
      <c r="B103" s="111">
        <f>SUM(B96:B102)</f>
        <v>0</v>
      </c>
      <c r="C103" s="73"/>
      <c r="D103" s="111">
        <f>SUM(D96:D102)</f>
        <v>0</v>
      </c>
      <c r="E103" s="336"/>
      <c r="F103" s="111">
        <f>SUM(F96:F102)</f>
        <v>0</v>
      </c>
      <c r="G103" s="336"/>
      <c r="H103" s="111">
        <f>SUM(H96:H102)</f>
        <v>0</v>
      </c>
      <c r="I103" s="336"/>
      <c r="J103" s="274"/>
    </row>
    <row r="104" spans="1:10" s="13" customFormat="1" ht="75.599999999999994" customHeight="1" thickBot="1" x14ac:dyDescent="0.35">
      <c r="A104" s="68" t="s">
        <v>91</v>
      </c>
      <c r="B104" s="292"/>
      <c r="C104" s="293"/>
      <c r="D104" s="292"/>
      <c r="E104" s="337"/>
      <c r="F104" s="292"/>
      <c r="G104" s="337"/>
      <c r="H104" s="292"/>
      <c r="I104" s="337"/>
      <c r="J104" s="274"/>
    </row>
    <row r="105" spans="1:10" s="15" customFormat="1" ht="46.8" customHeight="1" thickTop="1" x14ac:dyDescent="0.25">
      <c r="A105" s="164" t="s">
        <v>92</v>
      </c>
      <c r="B105" s="141">
        <f>B62</f>
        <v>0</v>
      </c>
      <c r="C105" s="52" t="str">
        <f t="shared" ref="C105:C110" si="16">IF(B105="","",IF(B105=0,"",(B105/B$6/$A$11)))</f>
        <v/>
      </c>
      <c r="D105" s="141">
        <f>D62</f>
        <v>0</v>
      </c>
      <c r="E105" s="52" t="str">
        <f t="shared" ref="E105:E110" si="17">IF(D105="","",IF(D105=0,"",(D105/D$6/$A$11)))</f>
        <v/>
      </c>
      <c r="F105" s="141">
        <f>F62</f>
        <v>0</v>
      </c>
      <c r="G105" s="52" t="str">
        <f t="shared" ref="G105:G110" si="18">IF(F105="","",IF(F105=0,"",(F105/F$6/$A$11)))</f>
        <v/>
      </c>
      <c r="H105" s="141">
        <f>H62</f>
        <v>0</v>
      </c>
      <c r="I105" s="52" t="str">
        <f t="shared" ref="I105:I110" si="19">IF(H105="","",IF(H105=0,"",(H105/H$6/$A$11)))</f>
        <v/>
      </c>
      <c r="J105" s="277"/>
    </row>
    <row r="106" spans="1:10" s="16" customFormat="1" ht="46.8" customHeight="1" thickBot="1" x14ac:dyDescent="0.3">
      <c r="A106" s="135" t="s">
        <v>93</v>
      </c>
      <c r="B106" s="124">
        <f>B79</f>
        <v>0</v>
      </c>
      <c r="C106" s="67" t="str">
        <f t="shared" si="16"/>
        <v/>
      </c>
      <c r="D106" s="124">
        <f>D79</f>
        <v>0</v>
      </c>
      <c r="E106" s="67" t="str">
        <f t="shared" si="17"/>
        <v/>
      </c>
      <c r="F106" s="124">
        <f>F79</f>
        <v>0</v>
      </c>
      <c r="G106" s="52" t="str">
        <f t="shared" si="18"/>
        <v/>
      </c>
      <c r="H106" s="124">
        <f>H79</f>
        <v>0</v>
      </c>
      <c r="I106" s="52" t="str">
        <f t="shared" si="19"/>
        <v/>
      </c>
      <c r="J106" s="274"/>
    </row>
    <row r="107" spans="1:10" s="9" customFormat="1" ht="46.8" customHeight="1" thickTop="1" x14ac:dyDescent="0.25">
      <c r="A107" s="375" t="s">
        <v>94</v>
      </c>
      <c r="B107" s="138">
        <f>SUM(B105:B106)</f>
        <v>0</v>
      </c>
      <c r="C107" s="41" t="str">
        <f t="shared" si="16"/>
        <v/>
      </c>
      <c r="D107" s="138">
        <f>SUM(D105:D106)</f>
        <v>0</v>
      </c>
      <c r="E107" s="41" t="str">
        <f t="shared" si="17"/>
        <v/>
      </c>
      <c r="F107" s="138">
        <f>SUM(F105:F106)</f>
        <v>0</v>
      </c>
      <c r="G107" s="52" t="str">
        <f t="shared" si="18"/>
        <v/>
      </c>
      <c r="H107" s="138">
        <f>SUM(H105:H106)</f>
        <v>0</v>
      </c>
      <c r="I107" s="52" t="str">
        <f t="shared" si="19"/>
        <v/>
      </c>
      <c r="J107" s="274"/>
    </row>
    <row r="108" spans="1:10" s="9" customFormat="1" ht="54.6" customHeight="1" x14ac:dyDescent="0.25">
      <c r="A108" s="133" t="s">
        <v>95</v>
      </c>
      <c r="B108" s="134">
        <f>B94</f>
        <v>0</v>
      </c>
      <c r="C108" s="52" t="str">
        <f t="shared" si="16"/>
        <v/>
      </c>
      <c r="D108" s="134">
        <f>D94</f>
        <v>0</v>
      </c>
      <c r="E108" s="52" t="str">
        <f t="shared" si="17"/>
        <v/>
      </c>
      <c r="F108" s="134">
        <f>F94</f>
        <v>0</v>
      </c>
      <c r="G108" s="52" t="str">
        <f t="shared" si="18"/>
        <v/>
      </c>
      <c r="H108" s="134">
        <f>H94</f>
        <v>0</v>
      </c>
      <c r="I108" s="52" t="str">
        <f t="shared" si="19"/>
        <v/>
      </c>
      <c r="J108" s="274"/>
    </row>
    <row r="109" spans="1:10" s="9" customFormat="1" ht="54.6" customHeight="1" thickBot="1" x14ac:dyDescent="0.3">
      <c r="A109" s="139" t="s">
        <v>96</v>
      </c>
      <c r="B109" s="136">
        <f>B103</f>
        <v>0</v>
      </c>
      <c r="C109" s="67" t="str">
        <f t="shared" si="16"/>
        <v/>
      </c>
      <c r="D109" s="136">
        <f>D103</f>
        <v>0</v>
      </c>
      <c r="E109" s="67" t="str">
        <f t="shared" si="17"/>
        <v/>
      </c>
      <c r="F109" s="136">
        <f>F103</f>
        <v>0</v>
      </c>
      <c r="G109" s="52" t="str">
        <f t="shared" si="18"/>
        <v/>
      </c>
      <c r="H109" s="136">
        <f>H103</f>
        <v>0</v>
      </c>
      <c r="I109" s="67" t="str">
        <f t="shared" si="19"/>
        <v/>
      </c>
      <c r="J109" s="274"/>
    </row>
    <row r="110" spans="1:10" s="9" customFormat="1" ht="46.8" customHeight="1" thickTop="1" x14ac:dyDescent="0.25">
      <c r="A110" s="375" t="s">
        <v>97</v>
      </c>
      <c r="B110" s="140">
        <f>B107+B108+B109</f>
        <v>0</v>
      </c>
      <c r="C110" s="49" t="str">
        <f t="shared" si="16"/>
        <v/>
      </c>
      <c r="D110" s="140">
        <f>D107+D108+D109</f>
        <v>0</v>
      </c>
      <c r="E110" s="49" t="str">
        <f t="shared" si="17"/>
        <v/>
      </c>
      <c r="F110" s="140">
        <f>F107+F108+F109</f>
        <v>0</v>
      </c>
      <c r="G110" s="197" t="str">
        <f t="shared" si="18"/>
        <v/>
      </c>
      <c r="H110" s="140">
        <f>H107+H108+H109</f>
        <v>0</v>
      </c>
      <c r="I110" s="197" t="str">
        <f t="shared" si="19"/>
        <v/>
      </c>
      <c r="J110" s="274"/>
    </row>
    <row r="111" spans="1:10" s="14" customFormat="1" ht="79.2" customHeight="1" x14ac:dyDescent="0.4">
      <c r="A111" s="376" t="s">
        <v>98</v>
      </c>
      <c r="B111" s="294"/>
      <c r="C111" s="73"/>
      <c r="D111" s="294"/>
      <c r="E111" s="73"/>
      <c r="F111" s="294"/>
      <c r="G111" s="73"/>
      <c r="H111" s="294"/>
      <c r="I111" s="73"/>
      <c r="J111" s="274"/>
    </row>
    <row r="112" spans="1:10" s="9" customFormat="1" ht="42" customHeight="1" x14ac:dyDescent="0.3">
      <c r="A112" s="143" t="s">
        <v>99</v>
      </c>
      <c r="B112" s="75"/>
      <c r="C112" s="76"/>
      <c r="D112" s="75"/>
      <c r="E112" s="76"/>
      <c r="F112" s="75"/>
      <c r="G112" s="76"/>
      <c r="H112" s="75"/>
      <c r="I112" s="76"/>
      <c r="J112" s="274"/>
    </row>
    <row r="113" spans="1:10" s="9" customFormat="1" ht="53.55" customHeight="1" x14ac:dyDescent="0.25">
      <c r="A113" s="17" t="s">
        <v>415</v>
      </c>
      <c r="B113" s="104" t="s">
        <v>100</v>
      </c>
      <c r="C113" s="76"/>
      <c r="D113" s="104" t="s">
        <v>100</v>
      </c>
      <c r="E113" s="76"/>
      <c r="F113" s="104" t="s">
        <v>100</v>
      </c>
      <c r="G113" s="76"/>
      <c r="H113" s="104" t="s">
        <v>100</v>
      </c>
      <c r="I113" s="76"/>
      <c r="J113" s="274"/>
    </row>
    <row r="114" spans="1:10" s="11" customFormat="1" ht="32.4" customHeight="1" x14ac:dyDescent="0.25">
      <c r="A114" s="144" t="s">
        <v>101</v>
      </c>
      <c r="B114" s="51"/>
      <c r="C114" s="76"/>
      <c r="D114" s="51"/>
      <c r="E114" s="76"/>
      <c r="F114" s="51"/>
      <c r="G114" s="76"/>
      <c r="H114" s="51"/>
      <c r="I114" s="76"/>
      <c r="J114" s="277"/>
    </row>
    <row r="115" spans="1:10" s="16" customFormat="1" ht="32.4" customHeight="1" x14ac:dyDescent="0.25">
      <c r="A115" s="144" t="s">
        <v>102</v>
      </c>
      <c r="B115" s="51"/>
      <c r="C115" s="76"/>
      <c r="D115" s="51"/>
      <c r="E115" s="76"/>
      <c r="F115" s="51"/>
      <c r="G115" s="76"/>
      <c r="H115" s="51"/>
      <c r="I115" s="76"/>
      <c r="J115" s="274"/>
    </row>
    <row r="116" spans="1:10" s="6" customFormat="1" ht="31.8" customHeight="1" x14ac:dyDescent="0.25">
      <c r="A116" s="144" t="s">
        <v>103</v>
      </c>
      <c r="B116" s="51"/>
      <c r="C116" s="76"/>
      <c r="D116" s="51"/>
      <c r="E116" s="76"/>
      <c r="F116" s="51"/>
      <c r="G116" s="76"/>
      <c r="H116" s="51"/>
      <c r="I116" s="76"/>
      <c r="J116" s="274"/>
    </row>
    <row r="117" spans="1:10" s="9" customFormat="1" ht="31.8" customHeight="1" x14ac:dyDescent="0.25">
      <c r="A117" s="18" t="s">
        <v>104</v>
      </c>
      <c r="B117" s="51"/>
      <c r="C117" s="76"/>
      <c r="D117" s="51"/>
      <c r="E117" s="76"/>
      <c r="F117" s="51"/>
      <c r="G117" s="76"/>
      <c r="H117" s="51"/>
      <c r="I117" s="76"/>
      <c r="J117" s="274"/>
    </row>
    <row r="118" spans="1:10" s="9" customFormat="1" ht="30" customHeight="1" x14ac:dyDescent="0.25">
      <c r="A118" s="226" t="s">
        <v>105</v>
      </c>
      <c r="B118" s="51"/>
      <c r="C118" s="76"/>
      <c r="D118" s="51"/>
      <c r="E118" s="76"/>
      <c r="F118" s="51"/>
      <c r="G118" s="76"/>
      <c r="H118" s="51"/>
      <c r="I118" s="76"/>
      <c r="J118" s="274"/>
    </row>
    <row r="119" spans="1:10" s="9" customFormat="1" ht="33" customHeight="1" thickBot="1" x14ac:dyDescent="0.3">
      <c r="A119" s="227" t="s">
        <v>106</v>
      </c>
      <c r="B119" s="77"/>
      <c r="C119" s="76"/>
      <c r="D119" s="77"/>
      <c r="E119" s="76"/>
      <c r="F119" s="77"/>
      <c r="G119" s="76"/>
      <c r="H119" s="77"/>
      <c r="I119" s="76"/>
      <c r="J119" s="274"/>
    </row>
    <row r="120" spans="1:10" s="16" customFormat="1" ht="31.8" customHeight="1" thickTop="1" x14ac:dyDescent="0.25">
      <c r="A120" s="384" t="s">
        <v>107</v>
      </c>
      <c r="B120" s="78">
        <f>SUM(B114:B119)</f>
        <v>0</v>
      </c>
      <c r="C120" s="387"/>
      <c r="D120" s="78">
        <f>SUM(D114:D119)</f>
        <v>0</v>
      </c>
      <c r="E120" s="387"/>
      <c r="F120" s="78">
        <f>SUM(F114:F119)</f>
        <v>0</v>
      </c>
      <c r="G120" s="387"/>
      <c r="H120" s="78">
        <f>SUM(H114:H119)</f>
        <v>0</v>
      </c>
      <c r="I120" s="76"/>
      <c r="J120" s="274"/>
    </row>
    <row r="121" spans="1:10" s="6" customFormat="1" ht="31.8" customHeight="1" x14ac:dyDescent="0.25">
      <c r="A121" s="385" t="s">
        <v>108</v>
      </c>
      <c r="B121" s="51">
        <f>'Efterkalkyl 2022'!B122</f>
        <v>0</v>
      </c>
      <c r="C121" s="387"/>
      <c r="D121" s="51">
        <f>'Efterkalkyl 2022'!D122</f>
        <v>0</v>
      </c>
      <c r="E121" s="387"/>
      <c r="F121" s="51">
        <f>'Efterkalkyl 2022'!F122</f>
        <v>0</v>
      </c>
      <c r="G121" s="387"/>
      <c r="H121" s="51">
        <f>'Efterkalkyl 2022'!H122</f>
        <v>0</v>
      </c>
      <c r="I121" s="76"/>
      <c r="J121" s="274"/>
    </row>
    <row r="122" spans="1:10" s="9" customFormat="1" ht="31.8" customHeight="1" x14ac:dyDescent="0.25">
      <c r="A122" s="386" t="s">
        <v>109</v>
      </c>
      <c r="B122" s="78">
        <f>SUM(B120:B121)</f>
        <v>0</v>
      </c>
      <c r="C122" s="387"/>
      <c r="D122" s="78">
        <f>SUM(D120:D121)</f>
        <v>0</v>
      </c>
      <c r="E122" s="387"/>
      <c r="F122" s="78">
        <f>SUM(F120:F121)</f>
        <v>0</v>
      </c>
      <c r="G122" s="387"/>
      <c r="H122" s="78">
        <f>SUM(H120:H121)</f>
        <v>0</v>
      </c>
      <c r="I122" s="76"/>
      <c r="J122" s="274"/>
    </row>
    <row r="123" spans="1:10" s="9" customFormat="1" ht="52.8" customHeight="1" x14ac:dyDescent="0.3">
      <c r="A123" s="143" t="s">
        <v>416</v>
      </c>
      <c r="B123" s="75"/>
      <c r="C123" s="76"/>
      <c r="D123" s="75"/>
      <c r="E123" s="76"/>
      <c r="F123" s="75"/>
      <c r="G123" s="76"/>
      <c r="H123" s="75"/>
      <c r="I123" s="76"/>
      <c r="J123" s="274"/>
    </row>
    <row r="124" spans="1:10" s="16" customFormat="1" ht="31.8" customHeight="1" x14ac:dyDescent="0.25">
      <c r="A124" s="144" t="s">
        <v>111</v>
      </c>
      <c r="B124" s="51"/>
      <c r="C124" s="76"/>
      <c r="D124" s="51"/>
      <c r="E124" s="76"/>
      <c r="F124" s="51"/>
      <c r="G124" s="76"/>
      <c r="H124" s="51"/>
      <c r="I124" s="76"/>
      <c r="J124" s="274"/>
    </row>
    <row r="125" spans="1:10" s="6" customFormat="1" ht="32.4" customHeight="1" x14ac:dyDescent="0.25">
      <c r="A125" s="144" t="s">
        <v>112</v>
      </c>
      <c r="B125" s="51"/>
      <c r="C125" s="76"/>
      <c r="D125" s="51"/>
      <c r="E125" s="76"/>
      <c r="F125" s="51"/>
      <c r="G125" s="76"/>
      <c r="H125" s="51"/>
      <c r="I125" s="76"/>
      <c r="J125" s="274"/>
    </row>
    <row r="126" spans="1:10" s="9" customFormat="1" ht="32.4" customHeight="1" x14ac:dyDescent="0.25">
      <c r="A126" s="144" t="s">
        <v>113</v>
      </c>
      <c r="B126" s="51"/>
      <c r="C126" s="76"/>
      <c r="D126" s="51"/>
      <c r="E126" s="76"/>
      <c r="F126" s="51"/>
      <c r="G126" s="76"/>
      <c r="H126" s="51"/>
      <c r="I126" s="76"/>
      <c r="J126" s="274"/>
    </row>
    <row r="127" spans="1:10" s="9" customFormat="1" ht="35.4" customHeight="1" x14ac:dyDescent="0.25">
      <c r="A127" s="18" t="s">
        <v>114</v>
      </c>
      <c r="B127" s="51"/>
      <c r="C127" s="76"/>
      <c r="D127" s="48"/>
      <c r="E127" s="76"/>
      <c r="F127" s="48"/>
      <c r="G127" s="76"/>
      <c r="H127" s="48"/>
      <c r="I127" s="76"/>
      <c r="J127" s="274"/>
    </row>
    <row r="128" spans="1:10" s="9" customFormat="1" ht="35.4" customHeight="1" x14ac:dyDescent="0.25">
      <c r="A128" s="226" t="s">
        <v>105</v>
      </c>
      <c r="B128" s="51"/>
      <c r="C128" s="76"/>
      <c r="D128" s="48"/>
      <c r="E128" s="76"/>
      <c r="F128" s="48"/>
      <c r="G128" s="76"/>
      <c r="H128" s="48"/>
      <c r="I128" s="76"/>
      <c r="J128" s="274"/>
    </row>
    <row r="129" spans="1:10" ht="37.200000000000003" customHeight="1" thickBot="1" x14ac:dyDescent="0.3">
      <c r="A129" s="246" t="s">
        <v>106</v>
      </c>
      <c r="B129" s="77"/>
      <c r="C129" s="76"/>
      <c r="D129" s="77"/>
      <c r="E129" s="76"/>
      <c r="F129" s="77"/>
      <c r="G129" s="76"/>
      <c r="H129" s="77"/>
      <c r="I129" s="76"/>
    </row>
    <row r="130" spans="1:10" s="9" customFormat="1" ht="29.4" customHeight="1" thickTop="1" x14ac:dyDescent="0.25">
      <c r="A130" s="384" t="s">
        <v>115</v>
      </c>
      <c r="B130" s="78">
        <f>SUM(B124:B129)</f>
        <v>0</v>
      </c>
      <c r="C130" s="387"/>
      <c r="D130" s="78">
        <f>SUM(D124:D129)</f>
        <v>0</v>
      </c>
      <c r="E130" s="387"/>
      <c r="F130" s="78">
        <f>SUM(F124:F129)</f>
        <v>0</v>
      </c>
      <c r="G130" s="387"/>
      <c r="H130" s="78">
        <f>SUM(H124:H129)</f>
        <v>0</v>
      </c>
      <c r="I130" s="76"/>
      <c r="J130" s="274"/>
    </row>
    <row r="131" spans="1:10" s="9" customFormat="1" ht="29.4" customHeight="1" x14ac:dyDescent="0.25">
      <c r="A131" s="385" t="s">
        <v>108</v>
      </c>
      <c r="B131" s="51">
        <f>'Efterkalkyl 2022'!B132</f>
        <v>0</v>
      </c>
      <c r="C131" s="387"/>
      <c r="D131" s="51">
        <f>'Efterkalkyl 2022'!D132</f>
        <v>0</v>
      </c>
      <c r="E131" s="387"/>
      <c r="F131" s="51">
        <f>'Efterkalkyl 2022'!F132</f>
        <v>0</v>
      </c>
      <c r="G131" s="387"/>
      <c r="H131" s="51">
        <f>'Efterkalkyl 2022'!H132</f>
        <v>0</v>
      </c>
      <c r="I131" s="76"/>
      <c r="J131" s="274"/>
    </row>
    <row r="132" spans="1:10" ht="29.4" customHeight="1" x14ac:dyDescent="0.25">
      <c r="A132" s="386" t="s">
        <v>116</v>
      </c>
      <c r="B132" s="78">
        <f>SUM(B130:B131)</f>
        <v>0</v>
      </c>
      <c r="C132" s="387"/>
      <c r="D132" s="78">
        <f>SUM(D130:D131)</f>
        <v>0</v>
      </c>
      <c r="E132" s="387"/>
      <c r="F132" s="78">
        <f>SUM(F130:F131)</f>
        <v>0</v>
      </c>
      <c r="G132" s="387"/>
      <c r="H132" s="78">
        <f>SUM(H130:H131)</f>
        <v>0</v>
      </c>
      <c r="I132" s="76"/>
    </row>
    <row r="133" spans="1:10" s="9" customFormat="1" ht="85.8" customHeight="1" x14ac:dyDescent="0.25">
      <c r="A133" s="103" t="s">
        <v>117</v>
      </c>
      <c r="B133" s="79"/>
      <c r="C133" s="80"/>
      <c r="D133" s="79"/>
      <c r="E133" s="80"/>
      <c r="F133" s="79"/>
      <c r="G133" s="80"/>
      <c r="H133" s="79"/>
      <c r="I133" s="80"/>
      <c r="J133" s="274"/>
    </row>
    <row r="134" spans="1:10" s="9" customFormat="1" ht="38.4" customHeight="1" x14ac:dyDescent="0.25">
      <c r="A134" s="105" t="s">
        <v>118</v>
      </c>
      <c r="B134" s="51"/>
      <c r="C134" s="80"/>
      <c r="D134" s="51"/>
      <c r="E134" s="80"/>
      <c r="F134" s="51"/>
      <c r="G134" s="80"/>
      <c r="H134" s="51"/>
      <c r="I134" s="80"/>
      <c r="J134" s="274"/>
    </row>
    <row r="135" spans="1:10" s="9" customFormat="1" ht="39.6" customHeight="1" thickBot="1" x14ac:dyDescent="0.3">
      <c r="A135" s="230" t="s">
        <v>119</v>
      </c>
      <c r="B135" s="231"/>
      <c r="C135" s="145"/>
      <c r="D135" s="231"/>
      <c r="E135" s="145"/>
      <c r="F135" s="231"/>
      <c r="G135" s="145"/>
      <c r="H135" s="231"/>
      <c r="I135" s="145"/>
      <c r="J135" s="274"/>
    </row>
    <row r="136" spans="1:10" s="9" customFormat="1" ht="39.6" customHeight="1" thickTop="1" x14ac:dyDescent="0.25">
      <c r="A136" s="384" t="s">
        <v>120</v>
      </c>
      <c r="B136" s="147">
        <f>SUM(B134:B135)</f>
        <v>0</v>
      </c>
      <c r="C136" s="388"/>
      <c r="D136" s="147">
        <f>SUM(D134:D135)</f>
        <v>0</v>
      </c>
      <c r="E136" s="388"/>
      <c r="F136" s="147">
        <f>SUM(F134:F135)</f>
        <v>0</v>
      </c>
      <c r="G136" s="388"/>
      <c r="H136" s="147">
        <f>SUM(H134:H135)</f>
        <v>0</v>
      </c>
      <c r="I136" s="145"/>
      <c r="J136" s="274"/>
    </row>
    <row r="137" spans="1:10" s="9" customFormat="1" ht="31.2" customHeight="1" x14ac:dyDescent="0.25">
      <c r="A137" s="385" t="s">
        <v>108</v>
      </c>
      <c r="B137" s="10">
        <f>'Efterkalkyl 2022'!B138</f>
        <v>0</v>
      </c>
      <c r="C137" s="388"/>
      <c r="D137" s="10">
        <f>'Efterkalkyl 2022'!D138</f>
        <v>0</v>
      </c>
      <c r="E137" s="388"/>
      <c r="F137" s="10">
        <f>'Efterkalkyl 2022'!F138</f>
        <v>0</v>
      </c>
      <c r="G137" s="388"/>
      <c r="H137" s="10">
        <f>'Efterkalkyl 2022'!H138</f>
        <v>0</v>
      </c>
      <c r="I137" s="145"/>
      <c r="J137" s="274"/>
    </row>
    <row r="138" spans="1:10" s="9" customFormat="1" ht="31.2" customHeight="1" x14ac:dyDescent="0.25">
      <c r="A138" s="386" t="s">
        <v>121</v>
      </c>
      <c r="B138" s="147">
        <f>SUM(B136:B137)</f>
        <v>0</v>
      </c>
      <c r="C138" s="388"/>
      <c r="D138" s="147">
        <f>SUM(D136:D137)</f>
        <v>0</v>
      </c>
      <c r="E138" s="388"/>
      <c r="F138" s="147">
        <f>SUM(F136:F137)</f>
        <v>0</v>
      </c>
      <c r="G138" s="388"/>
      <c r="H138" s="147">
        <f>SUM(H136:H137)</f>
        <v>0</v>
      </c>
      <c r="I138" s="145"/>
      <c r="J138" s="274"/>
    </row>
    <row r="139" spans="1:10" s="14" customFormat="1" ht="58.2" customHeight="1" x14ac:dyDescent="0.3">
      <c r="A139" s="378" t="s">
        <v>122</v>
      </c>
      <c r="B139" s="102"/>
      <c r="C139" s="296"/>
      <c r="D139" s="102"/>
      <c r="E139" s="296"/>
      <c r="F139" s="102"/>
      <c r="G139" s="296"/>
      <c r="H139" s="102"/>
      <c r="I139" s="296"/>
      <c r="J139" s="274"/>
    </row>
    <row r="140" spans="1:10" s="14" customFormat="1" ht="43.2" customHeight="1" x14ac:dyDescent="0.25">
      <c r="A140" s="148" t="s">
        <v>92</v>
      </c>
      <c r="B140" s="43">
        <f>B105</f>
        <v>0</v>
      </c>
      <c r="C140" s="297"/>
      <c r="D140" s="43">
        <f>D105</f>
        <v>0</v>
      </c>
      <c r="E140" s="297"/>
      <c r="F140" s="43">
        <f>F105</f>
        <v>0</v>
      </c>
      <c r="G140" s="297"/>
      <c r="H140" s="43">
        <f>H105</f>
        <v>0</v>
      </c>
      <c r="I140" s="297"/>
      <c r="J140" s="274"/>
    </row>
    <row r="141" spans="1:10" s="14" customFormat="1" ht="43.2" customHeight="1" x14ac:dyDescent="0.25">
      <c r="A141" s="148" t="s">
        <v>93</v>
      </c>
      <c r="B141" s="43">
        <f>B106</f>
        <v>0</v>
      </c>
      <c r="C141" s="297"/>
      <c r="D141" s="43">
        <f>D106</f>
        <v>0</v>
      </c>
      <c r="E141" s="297"/>
      <c r="F141" s="43">
        <f>F106</f>
        <v>0</v>
      </c>
      <c r="G141" s="297"/>
      <c r="H141" s="43">
        <f>H106</f>
        <v>0</v>
      </c>
      <c r="I141" s="297"/>
      <c r="J141" s="274"/>
    </row>
    <row r="142" spans="1:10" s="14" customFormat="1" ht="43.2" customHeight="1" x14ac:dyDescent="0.25">
      <c r="A142" s="149" t="s">
        <v>123</v>
      </c>
      <c r="B142" s="43">
        <f>B108</f>
        <v>0</v>
      </c>
      <c r="C142" s="297"/>
      <c r="D142" s="43">
        <f>D108</f>
        <v>0</v>
      </c>
      <c r="E142" s="297"/>
      <c r="F142" s="43">
        <f>F108</f>
        <v>0</v>
      </c>
      <c r="G142" s="297"/>
      <c r="H142" s="43">
        <f>H108</f>
        <v>0</v>
      </c>
      <c r="I142" s="297"/>
      <c r="J142" s="274"/>
    </row>
    <row r="143" spans="1:10" s="7" customFormat="1" ht="43.2" customHeight="1" x14ac:dyDescent="0.25">
      <c r="A143" s="149" t="s">
        <v>124</v>
      </c>
      <c r="B143" s="43">
        <f>B109</f>
        <v>0</v>
      </c>
      <c r="C143" s="297"/>
      <c r="D143" s="43">
        <f>D109</f>
        <v>0</v>
      </c>
      <c r="E143" s="297"/>
      <c r="F143" s="43">
        <f>F109</f>
        <v>0</v>
      </c>
      <c r="G143" s="297"/>
      <c r="H143" s="43">
        <f>H109</f>
        <v>0</v>
      </c>
      <c r="I143" s="297"/>
      <c r="J143" s="274"/>
    </row>
    <row r="144" spans="1:10" s="14" customFormat="1" ht="31.2" customHeight="1" x14ac:dyDescent="0.25">
      <c r="A144" s="149" t="s">
        <v>109</v>
      </c>
      <c r="B144" s="43">
        <f>B122</f>
        <v>0</v>
      </c>
      <c r="C144" s="297"/>
      <c r="D144" s="43">
        <f>D122</f>
        <v>0</v>
      </c>
      <c r="E144" s="297"/>
      <c r="F144" s="43">
        <f>F122</f>
        <v>0</v>
      </c>
      <c r="G144" s="297"/>
      <c r="H144" s="43">
        <f>H122</f>
        <v>0</v>
      </c>
      <c r="I144" s="297"/>
      <c r="J144" s="274"/>
    </row>
    <row r="145" spans="1:10" s="14" customFormat="1" ht="31.2" customHeight="1" x14ac:dyDescent="0.25">
      <c r="A145" s="149" t="s">
        <v>116</v>
      </c>
      <c r="B145" s="43">
        <f>B132</f>
        <v>0</v>
      </c>
      <c r="C145" s="297"/>
      <c r="D145" s="43">
        <f>D132</f>
        <v>0</v>
      </c>
      <c r="E145" s="297"/>
      <c r="F145" s="43">
        <f>F132</f>
        <v>0</v>
      </c>
      <c r="G145" s="297"/>
      <c r="H145" s="43">
        <f>H132</f>
        <v>0</v>
      </c>
      <c r="I145" s="297"/>
      <c r="J145" s="274"/>
    </row>
    <row r="146" spans="1:10" s="14" customFormat="1" ht="34.200000000000003" customHeight="1" thickBot="1" x14ac:dyDescent="0.3">
      <c r="A146" s="139" t="s">
        <v>125</v>
      </c>
      <c r="B146" s="67">
        <f>B138</f>
        <v>0</v>
      </c>
      <c r="C146" s="297"/>
      <c r="D146" s="67">
        <f>D138</f>
        <v>0</v>
      </c>
      <c r="E146" s="297"/>
      <c r="F146" s="67">
        <f>F138</f>
        <v>0</v>
      </c>
      <c r="G146" s="297"/>
      <c r="H146" s="67">
        <f>H138</f>
        <v>0</v>
      </c>
      <c r="I146" s="297"/>
      <c r="J146" s="274"/>
    </row>
    <row r="147" spans="1:10" s="14" customFormat="1" ht="45.6" customHeight="1" thickTop="1" x14ac:dyDescent="0.25">
      <c r="A147" s="377" t="s">
        <v>408</v>
      </c>
      <c r="B147" s="150">
        <f>SUM(B140:B146)</f>
        <v>0</v>
      </c>
      <c r="C147" s="298"/>
      <c r="D147" s="150">
        <f>SUM(D140:D146)</f>
        <v>0</v>
      </c>
      <c r="E147" s="298"/>
      <c r="F147" s="150">
        <f>SUM(F140:F146)</f>
        <v>0</v>
      </c>
      <c r="G147" s="298"/>
      <c r="H147" s="150">
        <f>SUM(H140:H146)</f>
        <v>0</v>
      </c>
      <c r="I147" s="298"/>
      <c r="J147" s="274"/>
    </row>
    <row r="148" spans="1:10" s="14" customFormat="1" ht="87.6" customHeight="1" x14ac:dyDescent="0.25">
      <c r="A148" s="345" t="s">
        <v>409</v>
      </c>
      <c r="B148"/>
      <c r="C148" s="298"/>
      <c r="D148" s="299"/>
      <c r="E148" s="298"/>
      <c r="F148" s="300"/>
      <c r="G148" s="340"/>
      <c r="H148" s="340"/>
      <c r="I148" s="340"/>
      <c r="J148" s="274"/>
    </row>
    <row r="149" spans="1:10" s="14" customFormat="1" ht="25.05" customHeight="1" x14ac:dyDescent="0.25">
      <c r="A149" s="133" t="s">
        <v>127</v>
      </c>
      <c r="B149" s="188"/>
      <c r="C149" s="297"/>
      <c r="D149" s="301"/>
      <c r="E149" s="336"/>
      <c r="F149" s="300"/>
      <c r="G149" s="340"/>
      <c r="H149" s="340"/>
      <c r="I149" s="340"/>
      <c r="J149" s="274"/>
    </row>
    <row r="150" spans="1:10" s="14" customFormat="1" ht="25.05" customHeight="1" x14ac:dyDescent="0.25">
      <c r="A150" s="186" t="s">
        <v>128</v>
      </c>
      <c r="B150" s="188"/>
      <c r="C150" s="297"/>
      <c r="D150" s="301"/>
      <c r="E150" s="336"/>
      <c r="F150" s="300"/>
      <c r="G150" s="340"/>
      <c r="H150" s="340"/>
      <c r="I150" s="340"/>
      <c r="J150" s="274"/>
    </row>
    <row r="151" spans="1:10" s="14" customFormat="1" ht="25.05" customHeight="1" x14ac:dyDescent="0.25">
      <c r="A151" s="187" t="s">
        <v>129</v>
      </c>
      <c r="B151" s="188"/>
      <c r="C151" s="297"/>
      <c r="D151" s="301"/>
      <c r="E151" s="336"/>
      <c r="F151" s="300"/>
      <c r="G151" s="340"/>
      <c r="H151" s="340"/>
      <c r="I151" s="340"/>
      <c r="J151" s="274"/>
    </row>
    <row r="152" spans="1:10" s="14" customFormat="1" ht="51.6" customHeight="1" thickBot="1" x14ac:dyDescent="0.35">
      <c r="A152" s="151" t="s">
        <v>130</v>
      </c>
      <c r="B152" s="323">
        <f>B149-(SUM(B150:B151))</f>
        <v>0</v>
      </c>
      <c r="C152" s="336"/>
      <c r="D152" s="294"/>
      <c r="E152" s="336"/>
      <c r="F152" s="300"/>
      <c r="G152"/>
      <c r="H152" s="340"/>
      <c r="I152" s="340"/>
      <c r="J152" s="308"/>
    </row>
    <row r="153" spans="1:10" s="7" customFormat="1" ht="56.4" customHeight="1" thickTop="1" thickBot="1" x14ac:dyDescent="0.3">
      <c r="A153" s="106" t="s">
        <v>131</v>
      </c>
      <c r="B153" s="324">
        <f>ROUNDDOWN(B147-B152,2)</f>
        <v>0</v>
      </c>
      <c r="C153" s="310" t="str">
        <f>IF((B153)=0,"",IF((B153)&lt;&gt;0,"Kontrollera siffrorna!"))</f>
        <v/>
      </c>
      <c r="D153" s="294"/>
      <c r="E153" s="336"/>
      <c r="F153" s="71"/>
      <c r="G153" s="336"/>
      <c r="H153" s="336"/>
      <c r="I153" s="336"/>
      <c r="J153" s="274"/>
    </row>
    <row r="154" spans="1:10" s="14" customFormat="1" ht="38.4" customHeight="1" thickTop="1" x14ac:dyDescent="0.25">
      <c r="A154" s="133" t="s">
        <v>132</v>
      </c>
      <c r="B154" s="188">
        <f>'Efterkalkyl 2022'!B149</f>
        <v>0</v>
      </c>
      <c r="C154" s="343"/>
      <c r="D154" s="301"/>
      <c r="E154" s="336"/>
      <c r="F154" s="300"/>
      <c r="G154" s="340"/>
      <c r="H154" s="340"/>
      <c r="I154" s="340"/>
      <c r="J154" s="274"/>
    </row>
    <row r="155" spans="1:10" s="14" customFormat="1" ht="38.4" customHeight="1" x14ac:dyDescent="0.25">
      <c r="A155" s="133" t="s">
        <v>133</v>
      </c>
      <c r="B155" s="188">
        <f>'Efterkalkyl 2022'!B150</f>
        <v>0</v>
      </c>
      <c r="C155" s="343"/>
      <c r="D155" s="301"/>
      <c r="E155" s="336"/>
      <c r="F155" s="300"/>
      <c r="G155" s="340"/>
      <c r="H155" s="340"/>
      <c r="I155" s="340"/>
      <c r="J155" s="274"/>
    </row>
    <row r="156" spans="1:10" s="14" customFormat="1" ht="38.4" customHeight="1" thickBot="1" x14ac:dyDescent="0.3">
      <c r="A156" s="133" t="s">
        <v>134</v>
      </c>
      <c r="B156" s="188">
        <f>'Efterkalkyl 2022'!B151</f>
        <v>0</v>
      </c>
      <c r="C156" s="343"/>
      <c r="D156" s="301"/>
      <c r="E156" s="336"/>
      <c r="F156" s="300"/>
      <c r="G156" s="340"/>
      <c r="H156" s="340"/>
      <c r="I156" s="340"/>
      <c r="J156" s="274"/>
    </row>
    <row r="157" spans="1:10" s="14" customFormat="1" ht="46.2" customHeight="1" thickTop="1" x14ac:dyDescent="0.3">
      <c r="A157" s="152" t="s">
        <v>135</v>
      </c>
      <c r="B157" s="325">
        <f>B154-(SUM(B155:B156))</f>
        <v>0</v>
      </c>
      <c r="C157"/>
      <c r="D157" s="301"/>
      <c r="E157" s="336"/>
      <c r="F157" s="300"/>
      <c r="G157" s="340"/>
      <c r="H157" s="340"/>
      <c r="I157" s="340"/>
      <c r="J157" s="308"/>
    </row>
    <row r="158" spans="1:10" s="107" customFormat="1" ht="61.8" customHeight="1" x14ac:dyDescent="0.3">
      <c r="A158" s="189" t="s">
        <v>136</v>
      </c>
      <c r="B158" s="336"/>
      <c r="C158" s="71"/>
      <c r="D158" s="301"/>
      <c r="E158" s="95"/>
      <c r="F158" s="313"/>
      <c r="G158" s="314"/>
      <c r="H158" s="314"/>
      <c r="I158" s="314"/>
      <c r="J158" s="277"/>
    </row>
    <row r="159" spans="1:10" s="107" customFormat="1" ht="36" customHeight="1" x14ac:dyDescent="0.25">
      <c r="A159" s="381" t="s">
        <v>137</v>
      </c>
      <c r="B159" s="153"/>
      <c r="C159" s="81"/>
      <c r="D159" s="278"/>
      <c r="E159" s="95"/>
      <c r="F159" s="278"/>
      <c r="G159" s="314"/>
      <c r="H159" s="278"/>
      <c r="I159" s="314"/>
      <c r="J159" s="277"/>
    </row>
    <row r="160" spans="1:10" ht="25.05" customHeight="1" x14ac:dyDescent="0.25">
      <c r="A160" s="182" t="s">
        <v>138</v>
      </c>
      <c r="B160" s="82"/>
      <c r="C160" s="81"/>
      <c r="D160" s="279"/>
      <c r="F160" s="279"/>
      <c r="G160" s="336"/>
      <c r="H160" s="279"/>
      <c r="I160" s="336"/>
    </row>
    <row r="161" spans="1:10" ht="25.05" customHeight="1" x14ac:dyDescent="0.25">
      <c r="A161" s="175" t="s">
        <v>139</v>
      </c>
      <c r="B161" s="82"/>
      <c r="C161" s="81"/>
      <c r="D161" s="279"/>
      <c r="F161" s="279"/>
      <c r="G161" s="336"/>
      <c r="H161" s="279"/>
      <c r="I161" s="336"/>
    </row>
    <row r="162" spans="1:10" ht="25.05" customHeight="1" x14ac:dyDescent="0.25">
      <c r="A162" s="182" t="s">
        <v>140</v>
      </c>
      <c r="B162" s="82"/>
      <c r="C162" s="81"/>
      <c r="D162" s="279"/>
      <c r="F162" s="279"/>
      <c r="G162" s="336"/>
      <c r="H162" s="279"/>
      <c r="I162" s="336"/>
    </row>
    <row r="163" spans="1:10" ht="25.05" customHeight="1" x14ac:dyDescent="0.25">
      <c r="A163" s="182" t="s">
        <v>141</v>
      </c>
      <c r="B163" s="82"/>
      <c r="C163" s="81"/>
      <c r="D163" s="279"/>
      <c r="F163" s="279"/>
      <c r="G163" s="336"/>
      <c r="H163" s="279"/>
      <c r="I163" s="336"/>
    </row>
    <row r="164" spans="1:10" ht="25.05" customHeight="1" x14ac:dyDescent="0.25">
      <c r="A164" s="184" t="s">
        <v>142</v>
      </c>
      <c r="B164" s="83"/>
      <c r="C164" s="71"/>
      <c r="D164" s="117"/>
      <c r="F164" s="117"/>
      <c r="G164" s="336"/>
      <c r="H164" s="117"/>
      <c r="I164" s="336"/>
    </row>
    <row r="165" spans="1:10" ht="25.05" customHeight="1" x14ac:dyDescent="0.25">
      <c r="A165" s="185" t="s">
        <v>143</v>
      </c>
      <c r="B165" s="84">
        <f>SUM(B160:B164)</f>
        <v>0</v>
      </c>
      <c r="C165" s="71"/>
      <c r="D165" s="280">
        <f>SUM(D160:D164)</f>
        <v>0</v>
      </c>
      <c r="F165" s="280">
        <f>SUM(F160:F164)</f>
        <v>0</v>
      </c>
      <c r="G165" s="336"/>
      <c r="H165" s="280">
        <f>SUM(H160:H164)</f>
        <v>0</v>
      </c>
      <c r="I165" s="336"/>
    </row>
    <row r="166" spans="1:10" ht="25.05" customHeight="1" x14ac:dyDescent="0.25">
      <c r="A166" s="175" t="s">
        <v>144</v>
      </c>
      <c r="B166" s="85">
        <f>B18+B19+B20+B21+B66+B82+B114+B124+B48</f>
        <v>0</v>
      </c>
      <c r="C166" s="71"/>
      <c r="D166" s="281">
        <f>D18+D19+D20+D21+D66+D82+D114+D124+D48</f>
        <v>0</v>
      </c>
      <c r="F166" s="281">
        <f>F18+F19+F20+F21+F66+F82+F114+F124+F48</f>
        <v>0</v>
      </c>
      <c r="G166" s="336"/>
      <c r="H166" s="281">
        <f>H18+H19+H20+H21+H66+H82+H114+H124+H48</f>
        <v>0</v>
      </c>
      <c r="I166" s="336"/>
    </row>
    <row r="167" spans="1:10" s="403" customFormat="1" ht="25.05" customHeight="1" x14ac:dyDescent="0.25">
      <c r="A167" s="175" t="s">
        <v>145</v>
      </c>
      <c r="B167" s="86">
        <f>-(B46-B41-B43-B24+B68+B72+B74+B86+B88-B115-B125+B71+B51+B54+B55+B57-B44-B102)</f>
        <v>0</v>
      </c>
      <c r="C167" s="71"/>
      <c r="D167" s="86">
        <f>-(D46-D41-D43-D24+D68+D72+D74+D86+D88-D115-D125+D71+D51+D54+D55+D57-D44-D102)</f>
        <v>0</v>
      </c>
      <c r="E167" s="39"/>
      <c r="F167" s="86">
        <f>-(F46-F41-F43-F24+F68+F72+F74+F86+F88-F115-F125+F71+F51+F54+F55+F57-F44-F102)</f>
        <v>0</v>
      </c>
      <c r="G167" s="71"/>
      <c r="H167" s="86">
        <f>-(H46-H41-H43-H24+H68+H72+H74+H86+H88-H115-H125+H71+H51+H54+H55+H57-H44-H102)</f>
        <v>0</v>
      </c>
      <c r="I167" s="71"/>
      <c r="J167" s="274"/>
    </row>
    <row r="168" spans="1:10" ht="25.05" customHeight="1" x14ac:dyDescent="0.25">
      <c r="A168" s="182" t="s">
        <v>140</v>
      </c>
      <c r="B168" s="85">
        <f>B162</f>
        <v>0</v>
      </c>
      <c r="C168" s="71"/>
      <c r="D168" s="281">
        <f>D162</f>
        <v>0</v>
      </c>
      <c r="F168" s="281">
        <f>F162</f>
        <v>0</v>
      </c>
      <c r="G168" s="336"/>
      <c r="H168" s="281">
        <f>H162</f>
        <v>0</v>
      </c>
      <c r="I168" s="336"/>
    </row>
    <row r="169" spans="1:10" ht="25.05" customHeight="1" x14ac:dyDescent="0.25">
      <c r="A169" s="182" t="s">
        <v>141</v>
      </c>
      <c r="B169" s="85">
        <f>B163</f>
        <v>0</v>
      </c>
      <c r="C169" s="71"/>
      <c r="D169" s="281">
        <f>D163</f>
        <v>0</v>
      </c>
      <c r="F169" s="281">
        <f>F163</f>
        <v>0</v>
      </c>
      <c r="G169" s="336"/>
      <c r="H169" s="281">
        <f>H163</f>
        <v>0</v>
      </c>
      <c r="I169" s="336"/>
    </row>
    <row r="170" spans="1:10" ht="25.05" customHeight="1" x14ac:dyDescent="0.25">
      <c r="A170" s="184" t="s">
        <v>142</v>
      </c>
      <c r="B170" s="93">
        <f>-B44</f>
        <v>0</v>
      </c>
      <c r="C170" s="71"/>
      <c r="D170" s="287">
        <f>-D44</f>
        <v>0</v>
      </c>
      <c r="F170" s="287">
        <f>-F44</f>
        <v>0</v>
      </c>
      <c r="G170" s="336"/>
      <c r="H170" s="287">
        <f>-H44</f>
        <v>0</v>
      </c>
      <c r="I170" s="336"/>
    </row>
    <row r="171" spans="1:10" ht="25.05" customHeight="1" x14ac:dyDescent="0.25">
      <c r="A171" s="185" t="s">
        <v>146</v>
      </c>
      <c r="B171" s="84">
        <f>SUM(B166:B170)</f>
        <v>0</v>
      </c>
      <c r="C171" s="71"/>
      <c r="D171" s="280">
        <f>SUM(D166:D170)</f>
        <v>0</v>
      </c>
      <c r="F171" s="280">
        <f>SUM(F166:F170)</f>
        <v>0</v>
      </c>
      <c r="G171" s="336"/>
      <c r="H171" s="280">
        <f>SUM(H166:H170)</f>
        <v>0</v>
      </c>
      <c r="I171" s="336"/>
    </row>
    <row r="172" spans="1:10" ht="25.05" customHeight="1" x14ac:dyDescent="0.25">
      <c r="A172" s="175" t="s">
        <v>147</v>
      </c>
      <c r="B172" s="88">
        <f>ROUNDDOWN(B165-B171,2)</f>
        <v>0</v>
      </c>
      <c r="C172" s="89" t="str">
        <f>IF((B172)=0,"",IF((B172)&lt;&gt;0,"Kontrollera siffrorna!"))</f>
        <v/>
      </c>
      <c r="D172" s="283">
        <f>ROUNDDOWN(D165-D171,2)</f>
        <v>0</v>
      </c>
      <c r="F172" s="283">
        <f>ROUNDDOWN(F165-F171,2)</f>
        <v>0</v>
      </c>
      <c r="G172" s="336"/>
      <c r="H172" s="283">
        <f>ROUNDDOWN(H165-H171,2)</f>
        <v>0</v>
      </c>
      <c r="I172" s="336"/>
    </row>
    <row r="173" spans="1:10" ht="25.05" customHeight="1" x14ac:dyDescent="0.25">
      <c r="A173" s="381" t="s">
        <v>148</v>
      </c>
      <c r="B173" s="153"/>
      <c r="C173" s="71"/>
      <c r="D173" s="278"/>
      <c r="F173" s="278"/>
      <c r="G173" s="336"/>
      <c r="H173" s="278"/>
      <c r="I173" s="336"/>
    </row>
    <row r="174" spans="1:10" ht="25.05" customHeight="1" x14ac:dyDescent="0.25">
      <c r="A174" s="182" t="s">
        <v>149</v>
      </c>
      <c r="B174" s="82"/>
      <c r="C174" s="71"/>
      <c r="D174" s="279"/>
      <c r="F174" s="279"/>
      <c r="G174" s="336"/>
      <c r="H174" s="279"/>
      <c r="I174" s="336"/>
    </row>
    <row r="175" spans="1:10" ht="25.05" customHeight="1" x14ac:dyDescent="0.25">
      <c r="A175" s="175" t="s">
        <v>150</v>
      </c>
      <c r="B175" s="87">
        <f>-B162</f>
        <v>0</v>
      </c>
      <c r="C175" s="71"/>
      <c r="D175" s="282">
        <f>-D162</f>
        <v>0</v>
      </c>
      <c r="F175" s="282">
        <f>-F162</f>
        <v>0</v>
      </c>
      <c r="G175" s="336"/>
      <c r="H175" s="282">
        <f>-H162</f>
        <v>0</v>
      </c>
      <c r="I175" s="336"/>
    </row>
    <row r="176" spans="1:10" ht="25.05" customHeight="1" x14ac:dyDescent="0.25">
      <c r="A176" s="175" t="s">
        <v>151</v>
      </c>
      <c r="B176" s="88">
        <f>SUM(B174:B175)</f>
        <v>0</v>
      </c>
      <c r="C176" s="71"/>
      <c r="D176" s="283">
        <f>SUM(D174:D175)</f>
        <v>0</v>
      </c>
      <c r="F176" s="283">
        <f>SUM(F174:F175)</f>
        <v>0</v>
      </c>
      <c r="G176" s="336"/>
      <c r="H176" s="283">
        <f>SUM(H174:H175)</f>
        <v>0</v>
      </c>
      <c r="I176" s="336"/>
    </row>
    <row r="177" spans="1:10" ht="25.05" customHeight="1" x14ac:dyDescent="0.25">
      <c r="A177" s="182" t="s">
        <v>152</v>
      </c>
      <c r="B177" s="90">
        <f>'Efterkalkyl 2022'!B174</f>
        <v>0</v>
      </c>
      <c r="C177" s="71"/>
      <c r="D177" s="284">
        <f>'Efterkalkyl 2022'!D174</f>
        <v>0</v>
      </c>
      <c r="F177" s="284">
        <f>'Efterkalkyl 2022'!F174</f>
        <v>0</v>
      </c>
      <c r="G177" s="336"/>
      <c r="H177" s="284">
        <f>'Efterkalkyl 2022'!H174</f>
        <v>0</v>
      </c>
      <c r="I177" s="336"/>
    </row>
    <row r="178" spans="1:10" ht="25.05" customHeight="1" x14ac:dyDescent="0.25">
      <c r="A178" s="183" t="s">
        <v>153</v>
      </c>
      <c r="B178" s="84">
        <f>B176-B177</f>
        <v>0</v>
      </c>
      <c r="C178" s="71"/>
      <c r="D178" s="280">
        <f>D176-D177</f>
        <v>0</v>
      </c>
      <c r="F178" s="280">
        <f>F176-F177</f>
        <v>0</v>
      </c>
      <c r="G178" s="336"/>
      <c r="H178" s="280">
        <f>H176-H177</f>
        <v>0</v>
      </c>
      <c r="I178" s="336"/>
    </row>
    <row r="179" spans="1:10" s="403" customFormat="1" ht="30.6" customHeight="1" x14ac:dyDescent="0.25">
      <c r="A179" s="174" t="s">
        <v>154</v>
      </c>
      <c r="B179" s="85">
        <f>-B97+B41+B87</f>
        <v>0</v>
      </c>
      <c r="C179" s="71"/>
      <c r="D179" s="85">
        <f>-D97+D41+D87</f>
        <v>0</v>
      </c>
      <c r="E179" s="39"/>
      <c r="F179" s="85">
        <f>-F97+F41+F87</f>
        <v>0</v>
      </c>
      <c r="G179" s="71"/>
      <c r="H179" s="85">
        <f>-H97+H41+H87</f>
        <v>0</v>
      </c>
      <c r="I179" s="71"/>
      <c r="J179" s="274"/>
    </row>
    <row r="180" spans="1:10" ht="25.05" customHeight="1" x14ac:dyDescent="0.25">
      <c r="A180" s="174" t="s">
        <v>155</v>
      </c>
      <c r="B180" s="85">
        <f>B117</f>
        <v>0</v>
      </c>
      <c r="C180" s="71"/>
      <c r="D180" s="281">
        <f>D117</f>
        <v>0</v>
      </c>
      <c r="F180" s="281">
        <f>F117</f>
        <v>0</v>
      </c>
      <c r="G180" s="336"/>
      <c r="H180" s="281">
        <f>H117</f>
        <v>0</v>
      </c>
      <c r="I180" s="336"/>
    </row>
    <row r="181" spans="1:10" ht="25.05" customHeight="1" x14ac:dyDescent="0.25">
      <c r="A181" s="174" t="s">
        <v>156</v>
      </c>
      <c r="B181" s="85">
        <f>B127</f>
        <v>0</v>
      </c>
      <c r="C181" s="71"/>
      <c r="D181" s="281">
        <f>D127</f>
        <v>0</v>
      </c>
      <c r="E181" s="91"/>
      <c r="F181" s="281">
        <f>F127</f>
        <v>0</v>
      </c>
      <c r="G181" s="336"/>
      <c r="H181" s="281">
        <f>H127</f>
        <v>0</v>
      </c>
      <c r="I181" s="336"/>
    </row>
    <row r="182" spans="1:10" ht="25.05" customHeight="1" x14ac:dyDescent="0.25">
      <c r="A182" s="175" t="s">
        <v>151</v>
      </c>
      <c r="B182" s="315">
        <f>B179-B181-B180</f>
        <v>0</v>
      </c>
      <c r="C182" s="71"/>
      <c r="D182" s="285">
        <f>D179-D181-D180</f>
        <v>0</v>
      </c>
      <c r="F182" s="285">
        <f>F179-F181-F180</f>
        <v>0</v>
      </c>
      <c r="G182" s="336"/>
      <c r="H182" s="285">
        <f>H179-H181-H180</f>
        <v>0</v>
      </c>
      <c r="I182" s="336"/>
    </row>
    <row r="183" spans="1:10" ht="25.05" customHeight="1" x14ac:dyDescent="0.25">
      <c r="A183" s="175" t="s">
        <v>147</v>
      </c>
      <c r="B183" s="85">
        <f>ROUNDDOWN(IF(B178&gt;0,B178-B182,-B178+B182),2)</f>
        <v>0</v>
      </c>
      <c r="C183" s="92" t="str">
        <f>IF((B183)=0,"",IF((B183)&lt;&gt;0,"Kontrollera siffrorna!"))</f>
        <v/>
      </c>
      <c r="D183" s="281">
        <f>ROUNDDOWN(IF(D178&gt;0,D178-D182,-D178+D182),2)</f>
        <v>0</v>
      </c>
      <c r="F183" s="281">
        <f>ROUNDDOWN(IF(F178&gt;0,F178-F182,-F178+F182),2)</f>
        <v>0</v>
      </c>
      <c r="G183" s="336"/>
      <c r="H183" s="281">
        <f>ROUNDDOWN(IF(H178&gt;0,H178-H182,-H178+H182),2)</f>
        <v>0</v>
      </c>
      <c r="I183" s="336"/>
    </row>
    <row r="184" spans="1:10" ht="25.05" customHeight="1" x14ac:dyDescent="0.25">
      <c r="A184" s="380" t="s">
        <v>157</v>
      </c>
      <c r="B184" s="158"/>
      <c r="C184" s="71"/>
      <c r="D184" s="286"/>
      <c r="F184" s="286"/>
      <c r="G184" s="336"/>
      <c r="H184" s="286"/>
      <c r="I184" s="336"/>
    </row>
    <row r="185" spans="1:10" ht="25.05" customHeight="1" x14ac:dyDescent="0.25">
      <c r="A185" s="174" t="s">
        <v>158</v>
      </c>
      <c r="B185" s="82"/>
      <c r="C185" s="71"/>
      <c r="D185" s="279"/>
      <c r="F185" s="279"/>
      <c r="G185" s="336"/>
      <c r="H185" s="279"/>
      <c r="I185" s="336"/>
    </row>
    <row r="186" spans="1:10" ht="25.05" customHeight="1" x14ac:dyDescent="0.25">
      <c r="A186" s="175" t="s">
        <v>159</v>
      </c>
      <c r="B186" s="90"/>
      <c r="C186" s="71"/>
      <c r="D186" s="284"/>
      <c r="F186" s="284"/>
      <c r="G186" s="336"/>
      <c r="H186" s="284"/>
      <c r="I186" s="336"/>
    </row>
    <row r="187" spans="1:10" ht="25.05" customHeight="1" x14ac:dyDescent="0.25">
      <c r="A187" s="175" t="s">
        <v>151</v>
      </c>
      <c r="B187" s="88">
        <f>SUM(B185:B186)</f>
        <v>0</v>
      </c>
      <c r="C187" s="71"/>
      <c r="D187" s="283">
        <f>SUM(D185:D186)</f>
        <v>0</v>
      </c>
      <c r="F187" s="283">
        <f>SUM(F185:F186)</f>
        <v>0</v>
      </c>
      <c r="G187" s="336"/>
      <c r="H187" s="283">
        <f>SUM(H185:H186)</f>
        <v>0</v>
      </c>
      <c r="I187" s="336"/>
    </row>
    <row r="188" spans="1:10" ht="25.05" customHeight="1" x14ac:dyDescent="0.25">
      <c r="A188" s="174" t="s">
        <v>160</v>
      </c>
      <c r="B188" s="82">
        <f>'Efterkalkyl 2022'!B185</f>
        <v>0</v>
      </c>
      <c r="C188" s="71"/>
      <c r="D188" s="279">
        <f>'Efterkalkyl 2022'!D185</f>
        <v>0</v>
      </c>
      <c r="F188" s="279">
        <f>'Efterkalkyl 2022'!F185</f>
        <v>0</v>
      </c>
      <c r="G188" s="336"/>
      <c r="H188" s="279">
        <f>'Efterkalkyl 2022'!H185</f>
        <v>0</v>
      </c>
      <c r="I188" s="336"/>
    </row>
    <row r="189" spans="1:10" ht="25.05" customHeight="1" x14ac:dyDescent="0.25">
      <c r="A189" s="174" t="s">
        <v>161</v>
      </c>
      <c r="B189" s="90">
        <f>'Efterkalkyl 2022'!B186</f>
        <v>0</v>
      </c>
      <c r="C189" s="71"/>
      <c r="D189" s="284">
        <f>'Efterkalkyl 2022'!D186</f>
        <v>0</v>
      </c>
      <c r="F189" s="284">
        <f>'Efterkalkyl 2022'!F186</f>
        <v>0</v>
      </c>
      <c r="G189" s="336"/>
      <c r="H189" s="284">
        <f>'Efterkalkyl 2022'!H186</f>
        <v>0</v>
      </c>
      <c r="I189" s="336"/>
    </row>
    <row r="190" spans="1:10" ht="25.05" customHeight="1" x14ac:dyDescent="0.25">
      <c r="A190" s="175" t="s">
        <v>151</v>
      </c>
      <c r="B190" s="93">
        <f>SUM(B188:B189)</f>
        <v>0</v>
      </c>
      <c r="C190" s="71"/>
      <c r="D190" s="287">
        <f>SUM(D188:D189)</f>
        <v>0</v>
      </c>
      <c r="F190" s="287">
        <f>SUM(F188:F189)</f>
        <v>0</v>
      </c>
      <c r="G190" s="336"/>
      <c r="H190" s="287">
        <f>SUM(H188:H189)</f>
        <v>0</v>
      </c>
      <c r="I190" s="336"/>
    </row>
    <row r="191" spans="1:10" ht="25.05" customHeight="1" x14ac:dyDescent="0.25">
      <c r="A191" s="109" t="s">
        <v>162</v>
      </c>
      <c r="B191" s="84">
        <f>B187-B190</f>
        <v>0</v>
      </c>
      <c r="C191" s="71"/>
      <c r="D191" s="280">
        <f>D187-D190</f>
        <v>0</v>
      </c>
      <c r="F191" s="280">
        <f>F187-F190</f>
        <v>0</v>
      </c>
      <c r="G191" s="336"/>
      <c r="H191" s="280">
        <f>H187-H190</f>
        <v>0</v>
      </c>
      <c r="I191" s="336"/>
    </row>
    <row r="192" spans="1:10" ht="31.2" customHeight="1" x14ac:dyDescent="0.25">
      <c r="A192" s="174" t="s">
        <v>163</v>
      </c>
      <c r="B192" s="85">
        <f>B99+B23-B43-B52-B53-B69-B70</f>
        <v>0</v>
      </c>
      <c r="C192" s="71"/>
      <c r="D192" s="281">
        <f>D99+D23-D43-D52-D53-D69-D70</f>
        <v>0</v>
      </c>
      <c r="F192" s="281">
        <f>F99+F23-F43-F52-F53-F69-F70</f>
        <v>0</v>
      </c>
      <c r="G192" s="336"/>
      <c r="H192" s="281">
        <f>H99+H23-H43-H52-H53-H69-H70</f>
        <v>0</v>
      </c>
      <c r="I192" s="336"/>
    </row>
    <row r="193" spans="1:9" ht="25.05" customHeight="1" x14ac:dyDescent="0.25">
      <c r="A193" s="174" t="s">
        <v>164</v>
      </c>
      <c r="B193" s="85">
        <f>B116</f>
        <v>0</v>
      </c>
      <c r="C193" s="71"/>
      <c r="D193" s="281">
        <f>D116</f>
        <v>0</v>
      </c>
      <c r="F193" s="281">
        <f>F116</f>
        <v>0</v>
      </c>
      <c r="G193" s="336"/>
      <c r="H193" s="281">
        <f>H116</f>
        <v>0</v>
      </c>
      <c r="I193" s="336"/>
    </row>
    <row r="194" spans="1:9" ht="25.05" customHeight="1" x14ac:dyDescent="0.25">
      <c r="A194" s="174" t="s">
        <v>165</v>
      </c>
      <c r="B194" s="93">
        <f>B126</f>
        <v>0</v>
      </c>
      <c r="C194" s="71"/>
      <c r="D194" s="287">
        <f>D126</f>
        <v>0</v>
      </c>
      <c r="F194" s="287">
        <f>F126</f>
        <v>0</v>
      </c>
      <c r="G194" s="336"/>
      <c r="H194" s="287">
        <f>H126</f>
        <v>0</v>
      </c>
      <c r="I194" s="336"/>
    </row>
    <row r="195" spans="1:9" ht="25.05" customHeight="1" x14ac:dyDescent="0.25">
      <c r="A195" s="175" t="s">
        <v>151</v>
      </c>
      <c r="B195" s="88">
        <f>SUM(B192:B194)</f>
        <v>0</v>
      </c>
      <c r="C195" s="71"/>
      <c r="D195" s="283">
        <f>SUM(D192:D194)</f>
        <v>0</v>
      </c>
      <c r="F195" s="283">
        <f>SUM(F192:F194)</f>
        <v>0</v>
      </c>
      <c r="G195" s="336"/>
      <c r="H195" s="283">
        <f>SUM(H192:H194)</f>
        <v>0</v>
      </c>
      <c r="I195" s="336"/>
    </row>
    <row r="196" spans="1:9" ht="25.05" customHeight="1" x14ac:dyDescent="0.25">
      <c r="A196" s="175" t="s">
        <v>147</v>
      </c>
      <c r="B196" s="85">
        <f>ROUNDDOWN(IF(B191&gt;0,B191-B195,-B191+B195),2)</f>
        <v>0</v>
      </c>
      <c r="C196" s="92" t="str">
        <f>IF((B196)=0,"",IF((B196)&lt;&gt;0,"Kontrollera siffrorna!"))</f>
        <v/>
      </c>
      <c r="D196" s="281">
        <f>ROUNDDOWN(IF(D191&gt;0,D191-D195,-D191+D195),2)</f>
        <v>0</v>
      </c>
      <c r="F196" s="281">
        <f>ROUNDDOWN(IF(F191&gt;0,F191-F195,-F191+F195),2)</f>
        <v>0</v>
      </c>
      <c r="G196" s="336"/>
      <c r="H196" s="281">
        <f>ROUNDDOWN(IF(H191&gt;0,H191-H195,-H191+H195),2)</f>
        <v>0</v>
      </c>
      <c r="I196" s="336"/>
    </row>
    <row r="197" spans="1:9" ht="25.05" customHeight="1" x14ac:dyDescent="0.25">
      <c r="A197" s="379" t="s">
        <v>166</v>
      </c>
      <c r="B197" s="160"/>
      <c r="C197" s="71"/>
      <c r="D197" s="288"/>
      <c r="F197" s="288"/>
      <c r="G197" s="336"/>
      <c r="H197" s="288"/>
      <c r="I197" s="336"/>
    </row>
    <row r="198" spans="1:9" ht="25.05" customHeight="1" x14ac:dyDescent="0.25">
      <c r="A198" s="176" t="s">
        <v>167</v>
      </c>
      <c r="B198" s="82"/>
      <c r="C198" s="71"/>
      <c r="D198" s="279"/>
      <c r="F198" s="279"/>
      <c r="G198" s="336"/>
      <c r="H198" s="279"/>
      <c r="I198" s="336"/>
    </row>
    <row r="199" spans="1:9" ht="29.4" customHeight="1" x14ac:dyDescent="0.25">
      <c r="A199" s="176" t="s">
        <v>168</v>
      </c>
      <c r="B199" s="90">
        <f>'Efterkalkyl 2022'!B198</f>
        <v>0</v>
      </c>
      <c r="C199" s="71"/>
      <c r="D199" s="284">
        <f>'Efterkalkyl 2022'!D198</f>
        <v>0</v>
      </c>
      <c r="F199" s="284">
        <f>'Efterkalkyl 2022'!F198</f>
        <v>0</v>
      </c>
      <c r="G199" s="336"/>
      <c r="H199" s="284">
        <f>'Efterkalkyl 2022'!H198</f>
        <v>0</v>
      </c>
      <c r="I199" s="336"/>
    </row>
    <row r="200" spans="1:9" ht="25.05" customHeight="1" x14ac:dyDescent="0.25">
      <c r="A200" s="108" t="s">
        <v>169</v>
      </c>
      <c r="B200" s="84">
        <f>B198-B199</f>
        <v>0</v>
      </c>
      <c r="C200" s="71"/>
      <c r="D200" s="280">
        <f>D198-D199</f>
        <v>0</v>
      </c>
      <c r="F200" s="280">
        <f>F198-F199</f>
        <v>0</v>
      </c>
      <c r="G200" s="336"/>
      <c r="H200" s="280">
        <f>H198-H199</f>
        <v>0</v>
      </c>
      <c r="I200" s="336"/>
    </row>
    <row r="201" spans="1:9" ht="31.2" customHeight="1" x14ac:dyDescent="0.25">
      <c r="A201" s="177" t="s">
        <v>170</v>
      </c>
      <c r="B201" s="82">
        <f>B98</f>
        <v>0</v>
      </c>
      <c r="C201" s="71"/>
      <c r="D201" s="279">
        <f>D98</f>
        <v>0</v>
      </c>
      <c r="F201" s="279">
        <f>F98</f>
        <v>0</v>
      </c>
      <c r="G201" s="336"/>
      <c r="H201" s="279">
        <f>H98</f>
        <v>0</v>
      </c>
      <c r="I201" s="336"/>
    </row>
    <row r="202" spans="1:9" ht="25.05" customHeight="1" x14ac:dyDescent="0.25">
      <c r="A202" s="177" t="s">
        <v>171</v>
      </c>
      <c r="B202" s="82"/>
      <c r="C202" s="71"/>
      <c r="D202" s="279"/>
      <c r="F202" s="279"/>
      <c r="G202" s="336"/>
      <c r="H202" s="279"/>
      <c r="I202" s="336"/>
    </row>
    <row r="203" spans="1:9" ht="25.05" customHeight="1" x14ac:dyDescent="0.25">
      <c r="A203" s="177" t="s">
        <v>172</v>
      </c>
      <c r="B203" s="90"/>
      <c r="C203" s="71"/>
      <c r="D203" s="284"/>
      <c r="F203" s="284"/>
      <c r="G203" s="336"/>
      <c r="H203" s="284"/>
      <c r="I203" s="336"/>
    </row>
    <row r="204" spans="1:9" ht="25.05" customHeight="1" x14ac:dyDescent="0.25">
      <c r="A204" s="178" t="s">
        <v>151</v>
      </c>
      <c r="B204" s="94">
        <f>SUM(B201:B203)</f>
        <v>0</v>
      </c>
      <c r="C204" s="71"/>
      <c r="D204" s="289">
        <f>SUM(D201:D203)</f>
        <v>0</v>
      </c>
      <c r="F204" s="289">
        <f>SUM(F201:F203)</f>
        <v>0</v>
      </c>
      <c r="G204" s="336"/>
      <c r="H204" s="289">
        <f>SUM(H201:H203)</f>
        <v>0</v>
      </c>
      <c r="I204" s="336"/>
    </row>
    <row r="205" spans="1:9" ht="25.05" customHeight="1" x14ac:dyDescent="0.25">
      <c r="A205" s="110" t="s">
        <v>147</v>
      </c>
      <c r="B205" s="88">
        <f>ROUNDDOWN(IF(B200&gt;0,B200-B204,-B200-B204),2)</f>
        <v>0</v>
      </c>
      <c r="C205" s="92" t="str">
        <f>IF((B205)=0,"",IF((B205)&lt;&gt;0,"Kontrollera siffrorna!"))</f>
        <v/>
      </c>
      <c r="D205" s="283">
        <f>ROUNDDOWN(IF(D200&gt;0,D200-D204,-D200-D204),2)</f>
        <v>0</v>
      </c>
      <c r="F205" s="283">
        <f>ROUNDDOWN(IF(F200&gt;0,F200-F204,-F200-F204),2)</f>
        <v>0</v>
      </c>
      <c r="G205" s="336"/>
      <c r="H205" s="283">
        <f>ROUNDDOWN(IF(H200&gt;0,H200-H204,-H200-H204),2)</f>
        <v>0</v>
      </c>
      <c r="I205" s="336"/>
    </row>
    <row r="206" spans="1:9" ht="25.05" customHeight="1" x14ac:dyDescent="0.25">
      <c r="A206" s="380" t="s">
        <v>173</v>
      </c>
      <c r="B206" s="158"/>
      <c r="C206" s="71"/>
      <c r="D206" s="286"/>
      <c r="E206" s="95"/>
      <c r="F206" s="286"/>
      <c r="G206" s="336"/>
      <c r="H206" s="286"/>
      <c r="I206" s="336"/>
    </row>
    <row r="207" spans="1:9" ht="25.05" customHeight="1" x14ac:dyDescent="0.25">
      <c r="A207" s="175" t="s">
        <v>174</v>
      </c>
      <c r="B207" s="82"/>
      <c r="C207" s="71"/>
      <c r="D207" s="279"/>
      <c r="E207" s="95"/>
      <c r="F207" s="279"/>
      <c r="G207" s="336"/>
      <c r="H207" s="279"/>
      <c r="I207" s="336"/>
    </row>
    <row r="208" spans="1:9" ht="25.05" customHeight="1" x14ac:dyDescent="0.25">
      <c r="A208" s="175" t="s">
        <v>175</v>
      </c>
      <c r="B208" s="90">
        <f>'Efterkalkyl 2022'!B207</f>
        <v>0</v>
      </c>
      <c r="C208" s="71"/>
      <c r="D208" s="284">
        <f>'Efterkalkyl 2022'!D207</f>
        <v>0</v>
      </c>
      <c r="E208" s="95"/>
      <c r="F208" s="284">
        <f>'Efterkalkyl 2022'!F207</f>
        <v>0</v>
      </c>
      <c r="G208" s="336"/>
      <c r="H208" s="284">
        <f>'Efterkalkyl 2022'!H207</f>
        <v>0</v>
      </c>
      <c r="I208" s="336"/>
    </row>
    <row r="209" spans="1:9" ht="25.05" customHeight="1" x14ac:dyDescent="0.25">
      <c r="A209" s="179" t="s">
        <v>176</v>
      </c>
      <c r="B209" s="96">
        <f>B207-B208</f>
        <v>0</v>
      </c>
      <c r="C209" s="71"/>
      <c r="D209" s="290">
        <f>D207-D208</f>
        <v>0</v>
      </c>
      <c r="E209" s="95"/>
      <c r="F209" s="290">
        <f>F207-F208</f>
        <v>0</v>
      </c>
      <c r="G209" s="336"/>
      <c r="H209" s="290">
        <f>H207-H208</f>
        <v>0</v>
      </c>
      <c r="I209" s="336"/>
    </row>
    <row r="210" spans="1:9" ht="25.05" customHeight="1" x14ac:dyDescent="0.25">
      <c r="A210" s="175" t="s">
        <v>177</v>
      </c>
      <c r="B210" s="90"/>
      <c r="C210" s="71"/>
      <c r="D210" s="284"/>
      <c r="E210" s="95"/>
      <c r="F210" s="284"/>
      <c r="G210" s="336"/>
      <c r="H210" s="284"/>
      <c r="I210" s="336"/>
    </row>
    <row r="211" spans="1:9" ht="25.05" customHeight="1" x14ac:dyDescent="0.25">
      <c r="A211" s="175" t="s">
        <v>147</v>
      </c>
      <c r="B211" s="97">
        <f>ROUNDDOWN(IF(B209&gt;0,B209-B210,-B209-B210),2)</f>
        <v>0</v>
      </c>
      <c r="C211" s="71"/>
      <c r="D211" s="287">
        <f>ROUNDDOWN(IF(D209&gt;0,D209-D210,-D209-D210),2)</f>
        <v>0</v>
      </c>
      <c r="E211" s="95"/>
      <c r="F211" s="287">
        <f>ROUNDDOWN(IF(F209&gt;0,F209-F210,-F209-F210),2)</f>
        <v>0</v>
      </c>
      <c r="G211" s="336"/>
      <c r="H211" s="287">
        <f>ROUNDDOWN(IF(H209&gt;0,H209-H210,-H209-H210),2)</f>
        <v>0</v>
      </c>
      <c r="I211" s="336"/>
    </row>
    <row r="212" spans="1:9" ht="25.05" customHeight="1" x14ac:dyDescent="0.25">
      <c r="A212" s="380" t="s">
        <v>178</v>
      </c>
      <c r="B212" s="158"/>
      <c r="C212" s="71"/>
      <c r="E212" s="95"/>
      <c r="F212" s="40"/>
      <c r="G212" s="336"/>
      <c r="H212" s="336"/>
      <c r="I212" s="336"/>
    </row>
    <row r="213" spans="1:9" ht="31.2" customHeight="1" x14ac:dyDescent="0.25">
      <c r="A213" s="180" t="s">
        <v>179</v>
      </c>
      <c r="B213" s="98">
        <f>B61+B78+B93+B96+B121+B131+B137</f>
        <v>0</v>
      </c>
      <c r="C213" s="71"/>
      <c r="E213" s="95"/>
      <c r="F213" s="40"/>
      <c r="G213" s="336"/>
      <c r="H213" s="336"/>
      <c r="I213" s="336"/>
    </row>
    <row r="214" spans="1:9" ht="31.2" customHeight="1" x14ac:dyDescent="0.25">
      <c r="A214" s="180" t="s">
        <v>180</v>
      </c>
      <c r="B214" s="99">
        <f>B157</f>
        <v>0</v>
      </c>
      <c r="C214" s="71"/>
      <c r="E214" s="95"/>
      <c r="F214" s="40"/>
      <c r="G214" s="336"/>
      <c r="H214" s="336"/>
      <c r="I214" s="336"/>
    </row>
    <row r="215" spans="1:9" ht="31.2" customHeight="1" x14ac:dyDescent="0.25">
      <c r="A215" s="181" t="s">
        <v>147</v>
      </c>
      <c r="B215" s="93">
        <f>ROUNDDOWN(B213-B214,2)</f>
        <v>0</v>
      </c>
      <c r="C215" s="92" t="str">
        <f>IF((B215)=0,"",IF((B215)&lt;&gt;0,"Kontrollera siffrorna!"))</f>
        <v/>
      </c>
      <c r="E215" s="95"/>
      <c r="F215" s="40"/>
      <c r="G215" s="336"/>
      <c r="H215" s="336"/>
      <c r="I215" s="336"/>
    </row>
    <row r="216" spans="1:9" ht="44.4" customHeight="1" x14ac:dyDescent="0.25">
      <c r="A216" s="54" t="s">
        <v>181</v>
      </c>
      <c r="E216" s="95"/>
      <c r="F216" s="40"/>
      <c r="G216" s="336"/>
      <c r="H216" s="336"/>
      <c r="I216" s="336"/>
    </row>
    <row r="217" spans="1:9" ht="85.8" customHeight="1" x14ac:dyDescent="0.25">
      <c r="A217" s="100"/>
      <c r="B217"/>
      <c r="C217" s="101"/>
      <c r="E217" s="95"/>
      <c r="F217" s="40"/>
      <c r="G217" s="336"/>
      <c r="H217" s="336"/>
      <c r="I217" s="336"/>
    </row>
    <row r="218" spans="1:9" ht="23.4" customHeight="1" x14ac:dyDescent="0.25">
      <c r="A218" s="243" t="s">
        <v>182</v>
      </c>
      <c r="E218" s="95"/>
      <c r="F218" s="40"/>
      <c r="G218" s="336"/>
      <c r="H218" s="336"/>
      <c r="I218" s="336"/>
    </row>
    <row r="219" spans="1:9" ht="54.6" customHeight="1" x14ac:dyDescent="0.25">
      <c r="A219" s="382" t="s">
        <v>183</v>
      </c>
      <c r="B219"/>
      <c r="C219" s="102"/>
      <c r="D219" s="71"/>
      <c r="E219" s="71"/>
      <c r="F219" s="40"/>
      <c r="G219" s="336"/>
      <c r="H219" s="336"/>
      <c r="I219" s="336"/>
    </row>
    <row r="220" spans="1:9" ht="43.2" customHeight="1" x14ac:dyDescent="0.25">
      <c r="A220" s="383" t="s">
        <v>184</v>
      </c>
      <c r="B220"/>
      <c r="C220" s="71"/>
      <c r="E220" s="95"/>
      <c r="F220" s="40"/>
      <c r="G220" s="317"/>
      <c r="H220" s="317"/>
      <c r="I220" s="317"/>
    </row>
    <row r="221" spans="1:9" ht="27.6" x14ac:dyDescent="0.25">
      <c r="A221" s="243" t="s">
        <v>185</v>
      </c>
      <c r="F221" s="40"/>
      <c r="G221" s="317"/>
      <c r="H221" s="317"/>
      <c r="I221" s="317"/>
    </row>
    <row r="222" spans="1:9" x14ac:dyDescent="0.25">
      <c r="F222" s="40"/>
      <c r="G222" s="291"/>
      <c r="H222" s="291"/>
      <c r="I222" s="291"/>
    </row>
    <row r="223" spans="1:9" x14ac:dyDescent="0.25">
      <c r="F223" s="40"/>
      <c r="G223" s="291"/>
      <c r="H223" s="291"/>
      <c r="I223" s="291"/>
    </row>
    <row r="224" spans="1:9" x14ac:dyDescent="0.25">
      <c r="F224" s="40"/>
      <c r="G224" s="291"/>
      <c r="H224" s="291"/>
      <c r="I224" s="291"/>
    </row>
  </sheetData>
  <sheetProtection algorithmName="SHA-512" hashValue="wNeABIIZoNKIcAAzz7EKVL1eRrFpsNjfbjMvVHjiln6/lj6x8pECBG6KBIR2DfjiPC3p3xBbG6w1MDFIfSWQfw==" saltValue="qQQLio59nf7UdmExu9IiEw==" spinCount="100000" sheet="1" objects="1" scenarios="1"/>
  <conditionalFormatting sqref="B3">
    <cfRule type="expression" dxfId="15" priority="4">
      <formula>B3=#REF!</formula>
    </cfRule>
  </conditionalFormatting>
  <conditionalFormatting sqref="D3">
    <cfRule type="expression" dxfId="14" priority="3">
      <formula>D3=#REF!</formula>
    </cfRule>
  </conditionalFormatting>
  <conditionalFormatting sqref="F3">
    <cfRule type="expression" dxfId="13" priority="2">
      <formula>F3=#REF!</formula>
    </cfRule>
  </conditionalFormatting>
  <conditionalFormatting sqref="H3">
    <cfRule type="expression" dxfId="12" priority="1">
      <formula>H3=#REF!</formula>
    </cfRule>
  </conditionalFormatting>
  <dataValidations count="33">
    <dataValidation allowBlank="1" showInputMessage="1" showErrorMessage="1" promptTitle="Obligatorisk information" prompt="Följande års över-/underskatt, skötsel- och (finansiella) kostnader." sqref="B61 D61 F61 H61" xr:uid="{50589492-A43A-4F26-89A4-1EEB8F43E73A}"/>
    <dataValidation allowBlank="1" showInputMessage="1" showErrorMessage="1" prompt="Uppgifterna om utjämningsgruppen fylls i endast om samfundet använder utjämning. Kolumnen kan tas bort om den inte behövs." sqref="D2" xr:uid="{40426023-ADFC-4D47-ADF3-3A282B503036}"/>
    <dataValidation allowBlank="1" showInputMessage="1" showErrorMessage="1" prompt="Fyll i cellerna för lägenhetsyta och räkenskapsperiodens längd." sqref="C14:C15 E14:E15 G14:G15 I14:I15 C18 E18 G18 I18" xr:uid="{2E2AAA7D-5331-44AC-8368-BB2D76CDE4C5}"/>
    <dataValidation allowBlank="1" showInputMessage="1" showErrorMessage="1" promptTitle="Anvisning" prompt="Här kan man kontrollera t.ex. hyresgarantier, om de i bokföringen har bokförts som långfristiga skulder och vid efterkalkyl av andra händelser som påverkar finansieringen.  " sqref="B207 D207 F207 H207" xr:uid="{FB6A79E0-CA01-4A2C-B450-2807D6E2F935}"/>
    <dataValidation allowBlank="1" showInputMessage="1" showErrorMessage="1" promptTitle="Anvisning" prompt="Kontrollera också att förändringen syns i efterkalkylen som en annan händelse som påverkar finansieringen. Lägg vid behov till formlerna i kontrollkalkylen." sqref="B201:B203 D201:D203 F201:F203 H201:H203" xr:uid="{11901081-B25D-4753-A20F-431ABF79A1AA}"/>
    <dataValidation allowBlank="1" showInputMessage="1" showErrorMessage="1" promptTitle="Förändringar i eget kapital " prompt="kan vara t.ex. förändringar i aktiekapitalet, förändringar i olika fonder osv. Kontrollera också att dividend inte har dragits av direkt från föregående räkenskapsperiod och räkenskapsperiodens resultat. Även dividenden ska beaktas i kalkylen." sqref="B198" xr:uid="{93AE596C-E076-474C-88F0-9C9EABCFFB00}"/>
    <dataValidation allowBlank="1" showInputMessage="1" showErrorMessage="1" promptTitle="Kontroll" prompt="Kontrollera vid behov formeln. _x000a__x000a_Skyddet kan öppnas med lösenordet ”ara”._x000a_" sqref="B183 D183 F183 H183 B196 D196 F196 H196" xr:uid="{DFFBB4AD-5222-41AB-AAF6-9AA9C454ADF2}"/>
    <dataValidation allowBlank="1" showErrorMessage="1" promptTitle="Laskukaava" prompt="Muuta laskukaava sen mukaan, onko taseeseen aktivoidut esitetty +merkkisenä vai -merkkisenä. Tässä kaavassa taseeseen aktivoidut on hoito- ja rahoituskuluissa sekä varautumisissa esitetty +merkkisenä. " sqref="F179 B179 D179 H179" xr:uid="{9E67890F-9C89-4BCC-917D-5EC1E7210A49}"/>
    <dataValidation allowBlank="1" showInputMessage="1" showErrorMessage="1" promptTitle="Anvisning" prompt="Siffrorna tas direkt från bokslutet. Observera att även finansieringskostnader ska läggas till i kostnaderna." sqref="B161" xr:uid="{AA374213-1647-45F5-BF44-6A4D1EF020FE}"/>
    <dataValidation allowBlank="1" showInputMessage="1" showErrorMessage="1" promptTitle="Anvisning" prompt="Siffrorna matas in direkt från bokslutet. Observera att även finansiella intäkter ska läggas till intäkterna." sqref="B160" xr:uid="{EF818B21-297E-4196-88D5-994D6848854D}"/>
    <dataValidation allowBlank="1" showInputMessage="1" showErrorMessage="1" promptTitle="Anvisning" prompt="Siffrorna matas in direkt från resultaträkning. Observera att även finansiella intäkter ska läggas till intäkterna." sqref="D160 F160 H160" xr:uid="{C904D1FC-34DC-4501-8F70-E800481E0142}"/>
    <dataValidation allowBlank="1" showInputMessage="1" showErrorMessage="1" promptTitle="Anvisning" prompt="Siffrorna tas direkt från resultaträkning. Observera att även finansieringskostnader ska läggas till i kostnaderna." sqref="D161 F161 H161" xr:uid="{4954D6E4-029C-4F73-B695-03A3C4D88BD1}"/>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 sqref="B185" xr:uid="{AD8E8B83-165C-4E9B-BC81-3903EDB97539}"/>
    <dataValidation allowBlank="1" showInputMessage="1" showErrorMessage="1" promptTitle="Hyresgarantier" prompt="Hyresgarantierna upptas bland kortfristiga skulder i den finansiella ställningen i balansräkningen, om de har bokförts bland kortfristiga skulder. Om de har bokförts som långfristiga skulder, presenteras de i andra händelser som påverkar finansieringen." sqref="B150" xr:uid="{DF4E6BEA-A49A-40C5-9FB7-3124B1BA543F}"/>
    <dataValidation allowBlank="1" showInputMessage="1" showErrorMessage="1" promptTitle="Erhållna bidrag" prompt="I summan ingår erhållna understöd för investeringar." sqref="B97 D97 F97 H97" xr:uid="{79C09E57-6762-47D5-BAA6-075D5EBAC7F4}"/>
    <dataValidation allowBlank="1" showErrorMessage="1" prompt="_x000a__x000a_" sqref="D96 F96" xr:uid="{72F390B7-4679-4A1E-A77D-E84A8C86E26A}"/>
    <dataValidation allowBlank="1" showInputMessage="1" showErrorMessage="1" promptTitle="Anvisning" prompt="Från efterkalkylen för föregående räkenskapsperiod ”finansiell återstod för investeringar i självkostnadsuthyrning i slutet av räkenskapsperioden”. _x000a__x000a_" sqref="B96" xr:uid="{18871869-17E7-4304-A677-A5E2FF9A93B8}"/>
    <dataValidation allowBlank="1" showInputMessage="1" showErrorMessage="1" promptTitle="Intäkter från avsättningar" prompt="Som intäkter av avsättningar redovisas den verkliga summa som har ackumulerats för avsättningar i hyror. _x000a__x000a_Hyror som samlas in för avsättningar ska också presenteras i hyresbestämningskalkylen._x000a_" sqref="B82 D82 F82 H82" xr:uid="{2467A410-B99A-47FE-8B7C-0D9CBCEADD03}"/>
    <dataValidation allowBlank="1" showInputMessage="1" showErrorMessage="1" promptTitle="Amorteringar" prompt="Ange endast amorteringar på objekt som omfattas av självkostnadshyran." sqref="B52 B69 D52 F52 H52 D69 F69 H69" xr:uid="{BCC65BB1-F6B6-44A5-AC12-1698793103BA}"/>
    <dataValidation allowBlank="1" showInputMessage="1" showErrorMessage="1" promptTitle="Hyresutjämning" prompt="Om kostnaderna utjämnas, presenteras ingen utjämning av hyran i beräkningen på samfunds- och utjämningsgruppsnivå, eftersom kostnaderna har fördelats på alla objekt." sqref="B45 B58 B75 B90 D45 F45 H45 D58 F58 H58 D75 F75 H75 D90 F90 H90" xr:uid="{C81E764D-21FF-4C9C-8A83-723A118D0EC8}"/>
    <dataValidation allowBlank="1" showInputMessage="1" showErrorMessage="1" promptTitle="Aktiveringar" prompt="Om kostnaderna har aktiverats i balansräkningen, anges de aktiverade kostnaderna med ett +. (Reparationskostnader + aktiverade kostnader = penningmedel som använts för reparationer.) Försäljningarna visas med minustecken." sqref="B41 B88 D88 F88 H88 D41 F41 H41" xr:uid="{5C201033-9D3F-41A0-8C04-5CC027D5E364}"/>
    <dataValidation allowBlank="1" showInputMessage="1" showErrorMessage="1" promptTitle="Korrigeringar och aktiveringar" prompt="Korrigeringarna presenteras som ett nettobelopp med plustecken. Om kostnaderna har aktiverats i balansräkningen, anges de aktiverade kostnaderna med ett + under kostnaden. " sqref="B40 B87 D87 F87 H87 D40 F40 H40" xr:uid="{15BA41E8-AFB7-49BF-96B6-A675183C2461}"/>
    <dataValidation allowBlank="1" showInputMessage="1" showErrorMessage="1" promptTitle="Bokföring av kostnader" prompt="Kostnaderna matas in med plustecken." sqref="B27 D27 F27 H27" xr:uid="{8E680F69-3310-412B-A946-DB1B9FEA5C01}"/>
    <dataValidation allowBlank="1" showInputMessage="1" showErrorMessage="1" promptTitle="Obs." prompt="Obs! Nyttjandegraden fås automatiskt med formel = realiserade hyror / budgeterade hyror. _x000a__x000a_Kalkylen skyddas med lösenordet ”ara”." sqref="B16" xr:uid="{5CA501B1-E86C-48FF-942A-1005CF2640D8}"/>
    <dataValidation allowBlank="1" showInputMessage="1" showErrorMessage="1" promptTitle="Övriga hyresintäkter" prompt="Kom ihåg att dra av hyresintäkter som hänför sig till övriga kostnader (t.ex. som samlats in som avsättningar), om de inte har specificerats i bokföringen." sqref="B18 D18 F18 H18" xr:uid="{DD80BBB5-A193-4036-A519-57E3C007A351}"/>
    <dataValidation operator="notBetween" showInputMessage="1" showErrorMessage="1" sqref="A11" xr:uid="{6196F9DB-F607-4A14-8DA7-EA5775A5AA07}"/>
    <dataValidation allowBlank="1" showInputMessage="1" showErrorMessage="1" prompt="Fyll i enhetens räkenskapsperiod från startdatumet till slutdatumet i den här rutan. T.ex. 1.1-31.12.2023." sqref="A9" xr:uid="{4A314074-8DCE-4CFC-BDA4-DB38BE0EDA75}"/>
    <dataValidation allowBlank="1" showInputMessage="1" showErrorMessage="1" promptTitle="Obligatorisk information" prompt="Den finansiella ställningen i balansräkningen för föregående räkenskapsperiod skall tas upp i kalkylen. Summorna tas från föregående räkenskapsperiods bokslut eller efterkalkylen, om en sådan har gjorts upp utifrån hyrorna för 2016." sqref="B154" xr:uid="{289EA0E8-BDD5-4E62-BD72-9D3421C65FEF}"/>
    <dataValidation allowBlank="1" showErrorMessage="1" sqref="H96" xr:uid="{A405C478-4170-4846-8B5C-216A9F78B5DF}"/>
    <dataValidation allowBlank="1" showInputMessage="1" showErrorMessage="1" prompt="Täytä huoneistoala- ja tilikauden pituus -solu. " sqref="E64 E82" xr:uid="{01B8B13A-E949-4B98-A215-5B7C187283B2}"/>
    <dataValidation allowBlank="1" showErrorMessage="1" promptTitle="Vuokravakuuksien esittäminen" prompt="Vuokravakuudet esitetään  lyhyt.aik.veloissa, jos kirjanpidossa kirjattu lyhytaikaisiin. Jos kirjanpidossa kirjattu pitkäaikaisiin, vakuudet esitetään muissa  rahoitukseen vaikuttavissa tapahtumissa. " sqref="B155" xr:uid="{9D0A08A2-D2E5-40A7-ABCB-7E79CBA1BDBA}"/>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sqref="B4" xr:uid="{8F3730D8-09FD-44F3-85D9-5A643F1ADFCD}"/>
    <dataValidation allowBlank="1" showInputMessage="1" showErrorMessage="1" promptTitle="Vuokravakuudet" prompt="Esitetään pelkästään lainat. Jos vuokravakuudet on kirjattu pitkäaikaisiin velkoihin, esitetään ne muissa rahoitukseen vaikuttavissa tapahtumissa. " sqref="D185 F185 H185" xr:uid="{CE66A1E0-9D78-4AEF-86A1-BB5A8AA4CFAE}"/>
  </dataValidations>
  <pageMargins left="0.70866141732283472" right="0.70866141732283472" top="0.74803149606299213" bottom="0.74803149606299213" header="0.31496062992125984" footer="0.31496062992125984"/>
  <pageSetup paperSize="9" scale="77" orientation="landscape" r:id="rId1"/>
  <headerFooter>
    <oddHeader>&amp;C&amp;D</oddHeader>
    <oddFooter>&amp;C&amp;P</oddFooter>
  </headerFooter>
  <rowBreaks count="1" manualBreakCount="1">
    <brk id="157" max="16383" man="1"/>
  </rowBreaks>
  <colBreaks count="2" manualBreakCount="2">
    <brk id="5" max="1048575" man="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21</vt:i4>
      </vt:variant>
    </vt:vector>
  </HeadingPairs>
  <TitlesOfParts>
    <vt:vector size="33" baseType="lpstr">
      <vt:lpstr>Versionskontroll och innehåll</vt:lpstr>
      <vt:lpstr>Anvisning</vt:lpstr>
      <vt:lpstr>Efterkalkyl 2017</vt:lpstr>
      <vt:lpstr>Efterkalkyl 2018</vt:lpstr>
      <vt:lpstr>Efterkalkyl 2019</vt:lpstr>
      <vt:lpstr>Efterkalkyl 2020</vt:lpstr>
      <vt:lpstr>Efterkalkyl 2021</vt:lpstr>
      <vt:lpstr>Efterkalkyl 2022</vt:lpstr>
      <vt:lpstr>Efterkalkyl 2023</vt:lpstr>
      <vt:lpstr>Efterkalkyl 2024</vt:lpstr>
      <vt:lpstr>Efterkalkyl 2025</vt:lpstr>
      <vt:lpstr>Efterkalkyl 2026</vt:lpstr>
      <vt:lpstr>Anvisning!Tulostusalue</vt:lpstr>
      <vt:lpstr>'Efterkalkyl 2017'!Tulostusalue</vt:lpstr>
      <vt:lpstr>'Efterkalkyl 2018'!Tulostusalue</vt:lpstr>
      <vt:lpstr>'Efterkalkyl 2019'!Tulostusalue</vt:lpstr>
      <vt:lpstr>'Efterkalkyl 2020'!Tulostusalue</vt:lpstr>
      <vt:lpstr>'Efterkalkyl 2021'!Tulostusalue</vt:lpstr>
      <vt:lpstr>'Efterkalkyl 2022'!Tulostusalue</vt:lpstr>
      <vt:lpstr>'Efterkalkyl 2023'!Tulostusalue</vt:lpstr>
      <vt:lpstr>'Efterkalkyl 2024'!Tulostusalue</vt:lpstr>
      <vt:lpstr>'Efterkalkyl 2025'!Tulostusalue</vt:lpstr>
      <vt:lpstr>'Efterkalkyl 2026'!Tulostusalue</vt:lpstr>
      <vt:lpstr>'Efterkalkyl 2017'!Tulostusotsikot</vt:lpstr>
      <vt:lpstr>'Efterkalkyl 2018'!Tulostusotsikot</vt:lpstr>
      <vt:lpstr>'Efterkalkyl 2019'!Tulostusotsikot</vt:lpstr>
      <vt:lpstr>'Efterkalkyl 2020'!Tulostusotsikot</vt:lpstr>
      <vt:lpstr>'Efterkalkyl 2021'!Tulostusotsikot</vt:lpstr>
      <vt:lpstr>'Efterkalkyl 2022'!Tulostusotsikot</vt:lpstr>
      <vt:lpstr>'Efterkalkyl 2023'!Tulostusotsikot</vt:lpstr>
      <vt:lpstr>'Efterkalkyl 2024'!Tulostusotsikot</vt:lpstr>
      <vt:lpstr>'Efterkalkyl 2025'!Tulostusotsikot</vt:lpstr>
      <vt:lpstr>'Efterkalkyl 2026'!Tulostusotsikot</vt:lpstr>
    </vt:vector>
  </TitlesOfParts>
  <Company>Ympäristöhallinto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Efterkalkylör</dc:title>
  <dc:creator>Ara</dc:creator>
  <cp:lastModifiedBy>Saaristo Mira (ARA)</cp:lastModifiedBy>
  <cp:lastPrinted>2022-04-05T10:27:37Z</cp:lastPrinted>
  <dcterms:created xsi:type="dcterms:W3CDTF">2013-01-07T11:32:33Z</dcterms:created>
  <dcterms:modified xsi:type="dcterms:W3CDTF">2024-06-19T11:26:16Z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